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M:\Dome\Iepirkumu_parvalde\2016 _ IEPIRKUMI\MI\Nr. 85_MI_Telpu remonti 6 vsk; 2internatskola\2.daļa _PIELIKUMI\"/>
    </mc:Choice>
  </mc:AlternateContent>
  <bookViews>
    <workbookView xWindow="0" yWindow="0" windowWidth="19470" windowHeight="9840" tabRatio="920"/>
  </bookViews>
  <sheets>
    <sheet name="PBK" sheetId="2" r:id="rId1"/>
    <sheet name="KOPS 1" sheetId="5" r:id="rId2"/>
    <sheet name="BS 1" sheetId="59" r:id="rId3"/>
    <sheet name="DEM 1" sheetId="57" r:id="rId4"/>
    <sheet name="L D 1" sheetId="60" r:id="rId5"/>
    <sheet name="GRID 1" sheetId="71" r:id="rId6"/>
    <sheet name="GRIES 1" sheetId="72" r:id="rId7"/>
    <sheet name="SIE 1" sheetId="73" r:id="rId8"/>
    <sheet name="EL 1" sheetId="74" r:id="rId9"/>
    <sheet name="UK 1" sheetId="75" r:id="rId10"/>
    <sheet name="UAS 1" sheetId="70" r:id="rId11"/>
    <sheet name="APK 1" sheetId="76" r:id="rId12"/>
    <sheet name="VENT 1" sheetId="77" r:id="rId13"/>
  </sheets>
  <definedNames>
    <definedName name="_xlnm._FilterDatabase" localSheetId="11" hidden="1">'APK 1'!#REF!</definedName>
    <definedName name="_xlnm._FilterDatabase" localSheetId="2" hidden="1">'BS 1'!#REF!</definedName>
    <definedName name="_xlnm._FilterDatabase" localSheetId="3" hidden="1">'DEM 1'!#REF!</definedName>
    <definedName name="_xlnm._FilterDatabase" localSheetId="8" hidden="1">'EL 1'!#REF!</definedName>
    <definedName name="_xlnm._FilterDatabase" localSheetId="5" hidden="1">'GRID 1'!#REF!</definedName>
    <definedName name="_xlnm._FilterDatabase" localSheetId="6" hidden="1">'GRIES 1'!#REF!</definedName>
    <definedName name="_xlnm._FilterDatabase" localSheetId="4" hidden="1">'L D 1'!#REF!</definedName>
    <definedName name="_xlnm._FilterDatabase" localSheetId="7" hidden="1">'SIE 1'!#REF!</definedName>
    <definedName name="_xlnm._FilterDatabase" localSheetId="10" hidden="1">'UAS 1'!#REF!</definedName>
    <definedName name="_xlnm._FilterDatabase" localSheetId="9" hidden="1">'UK 1'!#REF!</definedName>
    <definedName name="_xlnm._FilterDatabase" localSheetId="12" hidden="1">'VENT 1'!#REF!</definedName>
    <definedName name="_xlnm.Print_Area" localSheetId="11">'APK 1'!$A$1:$P$42</definedName>
    <definedName name="_xlnm.Print_Area" localSheetId="2">'BS 1'!$A$1:$P$40</definedName>
    <definedName name="_xlnm.Print_Area" localSheetId="3">'DEM 1'!$A$1:$P$107</definedName>
    <definedName name="_xlnm.Print_Area" localSheetId="8">'EL 1'!$A$1:$P$82</definedName>
    <definedName name="_xlnm.Print_Area" localSheetId="5">'GRID 1'!$A$1:$P$72</definedName>
    <definedName name="_xlnm.Print_Area" localSheetId="6">'GRIES 1'!$A$1:$P$43</definedName>
    <definedName name="_xlnm.Print_Area" localSheetId="1">'KOPS 1'!$A$1:$J$48</definedName>
    <definedName name="_xlnm.Print_Area" localSheetId="4">'L D 1'!$A$1:$P$44</definedName>
    <definedName name="_xlnm.Print_Area" localSheetId="0">PBK!$A$1:$D$50</definedName>
    <definedName name="_xlnm.Print_Area" localSheetId="7">'SIE 1'!$A$1:$P$80</definedName>
    <definedName name="_xlnm.Print_Area" localSheetId="10">'UAS 1'!$A$1:$P$39</definedName>
    <definedName name="_xlnm.Print_Area" localSheetId="9">'UK 1'!$A$1:$P$99</definedName>
    <definedName name="_xlnm.Print_Area" localSheetId="12">'VENT 1'!$A$1:$P$130</definedName>
    <definedName name="_xlnm.Print_Titles" localSheetId="11">'APK 1'!$17:$18</definedName>
    <definedName name="_xlnm.Print_Titles" localSheetId="2">'BS 1'!$17:$18</definedName>
    <definedName name="_xlnm.Print_Titles" localSheetId="3">'DEM 1'!$17:$18</definedName>
    <definedName name="_xlnm.Print_Titles" localSheetId="8">'EL 1'!$17:$18</definedName>
    <definedName name="_xlnm.Print_Titles" localSheetId="5">'GRID 1'!$17:$18</definedName>
    <definedName name="_xlnm.Print_Titles" localSheetId="6">'GRIES 1'!$17:$18</definedName>
    <definedName name="_xlnm.Print_Titles" localSheetId="4">'L D 1'!$17:$18</definedName>
    <definedName name="_xlnm.Print_Titles" localSheetId="7">'SIE 1'!$17:$18</definedName>
    <definedName name="_xlnm.Print_Titles" localSheetId="10">'UAS 1'!$17:$18</definedName>
    <definedName name="_xlnm.Print_Titles" localSheetId="9">'UK 1'!$17:$18</definedName>
    <definedName name="_xlnm.Print_Titles" localSheetId="12">'VENT 1'!$17:$18</definedName>
  </definedNames>
  <calcPr calcId="152511"/>
</workbook>
</file>

<file path=xl/calcChain.xml><?xml version="1.0" encoding="utf-8"?>
<calcChain xmlns="http://schemas.openxmlformats.org/spreadsheetml/2006/main">
  <c r="C44" i="2" l="1"/>
  <c r="C41" i="2"/>
  <c r="C6" i="77"/>
  <c r="C6" i="76"/>
  <c r="C6" i="70"/>
  <c r="C6" i="75"/>
  <c r="C6" i="74"/>
  <c r="C6" i="73"/>
  <c r="C6" i="72"/>
  <c r="C6" i="71"/>
  <c r="C6" i="60"/>
  <c r="C6" i="57"/>
  <c r="E34" i="73"/>
  <c r="E65" i="73"/>
  <c r="E62" i="73"/>
  <c r="E53" i="73"/>
  <c r="E47" i="73"/>
  <c r="E35" i="73"/>
  <c r="E21" i="72"/>
  <c r="E43" i="71"/>
  <c r="E55" i="71"/>
  <c r="E28" i="59"/>
  <c r="E29" i="59"/>
  <c r="E24" i="59"/>
  <c r="G21" i="5"/>
  <c r="E28" i="57"/>
  <c r="E43" i="57"/>
  <c r="E48" i="57"/>
  <c r="E55" i="57"/>
  <c r="E61" i="57"/>
  <c r="E68" i="57"/>
  <c r="E74" i="57"/>
  <c r="E79" i="57"/>
  <c r="E84" i="57"/>
  <c r="E92" i="57"/>
  <c r="G22" i="5"/>
  <c r="E22" i="71"/>
  <c r="E23" i="71"/>
  <c r="E24" i="71"/>
  <c r="E25" i="71"/>
  <c r="E26" i="71"/>
  <c r="E27" i="71"/>
  <c r="E28" i="71"/>
  <c r="E29" i="71"/>
  <c r="E30" i="71"/>
  <c r="E31" i="71"/>
  <c r="E32" i="71"/>
  <c r="E34" i="71"/>
  <c r="E35" i="71"/>
  <c r="E36" i="71"/>
  <c r="E37" i="71"/>
  <c r="E38" i="71"/>
  <c r="E39" i="71"/>
  <c r="E40" i="71"/>
  <c r="E41" i="71"/>
  <c r="E44" i="71"/>
  <c r="E47" i="71"/>
  <c r="E48" i="71"/>
  <c r="E49" i="71"/>
  <c r="E50" i="71"/>
  <c r="E51" i="71"/>
  <c r="E52" i="71"/>
  <c r="E53" i="71"/>
  <c r="E56" i="71"/>
  <c r="E57" i="71"/>
  <c r="E58" i="71"/>
  <c r="E59" i="71"/>
  <c r="E60" i="71"/>
  <c r="G24" i="5"/>
  <c r="E25" i="72"/>
  <c r="E26" i="72"/>
  <c r="E27" i="72"/>
  <c r="E28" i="72"/>
  <c r="E29" i="72"/>
  <c r="E30" i="72"/>
  <c r="E31" i="72"/>
  <c r="E32" i="72"/>
  <c r="E23" i="72"/>
  <c r="E24" i="72"/>
  <c r="G25" i="5"/>
  <c r="E36" i="73"/>
  <c r="E37" i="73"/>
  <c r="E21" i="73"/>
  <c r="E22" i="73"/>
  <c r="E23" i="73"/>
  <c r="E24" i="73"/>
  <c r="E25" i="73"/>
  <c r="E26" i="73"/>
  <c r="E27" i="73"/>
  <c r="E28" i="73"/>
  <c r="E29" i="73"/>
  <c r="E30" i="73"/>
  <c r="E32" i="73"/>
  <c r="E40" i="73"/>
  <c r="E41" i="73"/>
  <c r="E42" i="73"/>
  <c r="E43" i="73"/>
  <c r="E44" i="73"/>
  <c r="E45" i="73"/>
  <c r="E48" i="73"/>
  <c r="E49" i="73"/>
  <c r="E50" i="73"/>
  <c r="E51" i="73"/>
  <c r="E54" i="73"/>
  <c r="E55" i="73"/>
  <c r="E56" i="73"/>
  <c r="E57" i="73"/>
  <c r="E58" i="73"/>
  <c r="E59" i="73"/>
  <c r="E60" i="73"/>
  <c r="E63" i="73"/>
  <c r="E64" i="73"/>
  <c r="E66" i="73"/>
  <c r="E67" i="73"/>
  <c r="E68" i="73"/>
  <c r="E69" i="73"/>
  <c r="G26" i="5"/>
  <c r="G28" i="5"/>
  <c r="M31" i="70"/>
  <c r="M33" i="70" s="1"/>
  <c r="G31" i="5"/>
  <c r="E29" i="60"/>
  <c r="E33" i="60"/>
  <c r="G23" i="5"/>
  <c r="G29" i="5"/>
  <c r="G32" i="5"/>
  <c r="I21" i="5"/>
  <c r="I22" i="5"/>
  <c r="N13" i="71"/>
  <c r="I24" i="5"/>
  <c r="N13" i="72"/>
  <c r="I25" i="5"/>
  <c r="H26" i="5"/>
  <c r="I26" i="5"/>
  <c r="H28" i="5"/>
  <c r="I28" i="5"/>
  <c r="F28" i="5" s="1"/>
  <c r="N31" i="70"/>
  <c r="O31" i="70"/>
  <c r="O33" i="70"/>
  <c r="N13" i="76"/>
  <c r="I31" i="5"/>
  <c r="N13" i="60"/>
  <c r="I23" i="5"/>
  <c r="F27" i="5"/>
  <c r="H29" i="5"/>
  <c r="I29" i="5"/>
  <c r="I32" i="5"/>
  <c r="F33" i="5"/>
  <c r="C6" i="59"/>
  <c r="D6" i="5"/>
  <c r="J21" i="5"/>
  <c r="J32" i="5"/>
  <c r="C9" i="77"/>
  <c r="C8" i="77"/>
  <c r="C7" i="77"/>
  <c r="J31" i="5"/>
  <c r="C9" i="76"/>
  <c r="C8" i="76"/>
  <c r="C7" i="76"/>
  <c r="L31" i="70"/>
  <c r="J29" i="5"/>
  <c r="C9" i="75"/>
  <c r="C8" i="75"/>
  <c r="C7" i="75"/>
  <c r="J28" i="5"/>
  <c r="C9" i="74"/>
  <c r="C8" i="74"/>
  <c r="C7" i="74"/>
  <c r="J26" i="5"/>
  <c r="C9" i="73"/>
  <c r="C8" i="73"/>
  <c r="C7" i="73"/>
  <c r="C9" i="72"/>
  <c r="C8" i="72"/>
  <c r="C7" i="72"/>
  <c r="C9" i="71"/>
  <c r="C8" i="71"/>
  <c r="C7" i="71"/>
  <c r="C9" i="70"/>
  <c r="C8" i="70"/>
  <c r="C7" i="70"/>
  <c r="C9" i="60"/>
  <c r="C8" i="60"/>
  <c r="C9" i="59"/>
  <c r="C8" i="59"/>
  <c r="J25" i="5"/>
  <c r="N13" i="75"/>
  <c r="N13" i="74"/>
  <c r="P31" i="70"/>
  <c r="B44" i="2"/>
  <c r="B49" i="2" s="1"/>
  <c r="C49" i="2"/>
  <c r="C46" i="2"/>
  <c r="J24" i="5"/>
  <c r="J23" i="5"/>
  <c r="C8" i="57"/>
  <c r="C9" i="57"/>
  <c r="N13" i="59"/>
  <c r="J22" i="5"/>
  <c r="D8" i="5"/>
  <c r="D9" i="5"/>
  <c r="D10" i="5"/>
  <c r="D11" i="5"/>
  <c r="D41" i="5"/>
  <c r="F41" i="5"/>
  <c r="F45" i="5" s="1"/>
  <c r="D43" i="5"/>
  <c r="D45" i="5"/>
  <c r="D48" i="5"/>
  <c r="D41" i="2"/>
  <c r="D46" i="2" s="1"/>
  <c r="C7" i="60"/>
  <c r="C7" i="59"/>
  <c r="D7" i="5"/>
  <c r="C7" i="57"/>
  <c r="N32" i="70" l="1"/>
  <c r="P32" i="70" s="1"/>
  <c r="P33" i="70" s="1"/>
  <c r="N13" i="70" s="1"/>
  <c r="H32" i="5"/>
  <c r="F32" i="5" s="1"/>
  <c r="N13" i="77"/>
  <c r="H31" i="5"/>
  <c r="F31" i="5" s="1"/>
  <c r="F29" i="5"/>
  <c r="F26" i="5"/>
  <c r="N13" i="73"/>
  <c r="H25" i="5"/>
  <c r="F25" i="5" s="1"/>
  <c r="H24" i="5"/>
  <c r="F24" i="5" s="1"/>
  <c r="H23" i="5"/>
  <c r="F23" i="5" s="1"/>
  <c r="N13" i="57"/>
  <c r="H22" i="5"/>
  <c r="F22" i="5"/>
  <c r="G34" i="5"/>
  <c r="J34" i="5"/>
  <c r="E14" i="5" s="1"/>
  <c r="I34" i="5"/>
  <c r="H21" i="5"/>
  <c r="N33" i="70" l="1"/>
  <c r="H34" i="5"/>
  <c r="F21" i="5"/>
  <c r="F34" i="5" s="1"/>
  <c r="F39" i="5" s="1"/>
  <c r="E13" i="5" l="1"/>
  <c r="D26" i="2"/>
  <c r="D28" i="2" s="1"/>
  <c r="D30" i="2" s="1"/>
  <c r="D31" i="2" s="1"/>
</calcChain>
</file>

<file path=xl/sharedStrings.xml><?xml version="1.0" encoding="utf-8"?>
<sst xmlns="http://schemas.openxmlformats.org/spreadsheetml/2006/main" count="1798" uniqueCount="507">
  <si>
    <t>APSTIPRINU</t>
  </si>
  <si>
    <t>Nr.p.k.</t>
  </si>
  <si>
    <t>Objekta nosaukums</t>
  </si>
  <si>
    <t>Būves nosaukums:</t>
  </si>
  <si>
    <t>Objekta nosaukums:</t>
  </si>
  <si>
    <t>Objekta adrese:</t>
  </si>
  <si>
    <t>Pasūtījuma Nr.:</t>
  </si>
  <si>
    <t>(pasūtītāja paraksts un tā atsifrējums)</t>
  </si>
  <si>
    <t>Z.v.</t>
  </si>
  <si>
    <t>Būves adrese:</t>
  </si>
  <si>
    <t>Nr. P.k.</t>
  </si>
  <si>
    <t>Kopā:</t>
  </si>
  <si>
    <t>Pavisam būvniecības izmaksas:</t>
  </si>
  <si>
    <t>Kopā</t>
  </si>
  <si>
    <t>Sastādija:</t>
  </si>
  <si>
    <t>Sertifikāta Nr.:</t>
  </si>
  <si>
    <t>Pārbaudīja:</t>
  </si>
  <si>
    <t>Kopsavilkuma aprēķini pa darbu veidiem vai konstruktīvajiem elementiem</t>
  </si>
  <si>
    <t>(Darba veids vai konstruktīvā elementa nosaukums)</t>
  </si>
  <si>
    <t>Kods, tāmes Nr.</t>
  </si>
  <si>
    <t>Saisinājums</t>
  </si>
  <si>
    <t>Darba veids vai konstruktīvā elementa nosaukums</t>
  </si>
  <si>
    <t>Tai skaitā</t>
  </si>
  <si>
    <t>Darbietilpība (c/h)</t>
  </si>
  <si>
    <t>t.sk.darba aizsardzība</t>
  </si>
  <si>
    <t xml:space="preserve">Peļņa </t>
  </si>
  <si>
    <t xml:space="preserve">Darba devēja soc.nodoklis </t>
  </si>
  <si>
    <t>Pavisam kopā</t>
  </si>
  <si>
    <t>Kopējā darbietilpība, c/h</t>
  </si>
  <si>
    <t>Parbaudija: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</si>
  <si>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</si>
  <si>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</si>
  <si>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</si>
  <si>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</si>
  <si>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</si>
  <si>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</si>
  <si>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</si>
  <si>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darbietilpība (c/h)</t>
  </si>
  <si>
    <t>1</t>
  </si>
  <si>
    <t>2</t>
  </si>
  <si>
    <t>Tiešas izmaksas kopā</t>
  </si>
  <si>
    <t>Pārbaudija:</t>
  </si>
  <si>
    <t>LOKĀLĀ TĀME Nr.</t>
  </si>
  <si>
    <t>Pretendents:</t>
  </si>
  <si>
    <t>Tāmes izmaksas:</t>
  </si>
  <si>
    <t>gada</t>
  </si>
  <si>
    <t>Tāme sastādīta:</t>
  </si>
  <si>
    <t>(paraksts un tā atšifrējums, datums)</t>
  </si>
  <si>
    <t>m2</t>
  </si>
  <si>
    <t xml:space="preserve"> BŪVNIECĪBAS KOPTĀME</t>
  </si>
  <si>
    <t>Pasūtītājs:</t>
  </si>
  <si>
    <t>EUR</t>
  </si>
  <si>
    <t>darba samaksas likme (EUR/h)</t>
  </si>
  <si>
    <t>darba alga (EUR)</t>
  </si>
  <si>
    <t>materiāli (EUR)</t>
  </si>
  <si>
    <t>mehānismi (EUR)</t>
  </si>
  <si>
    <t>Kopā (EUR)</t>
  </si>
  <si>
    <t>summa (EUR)</t>
  </si>
  <si>
    <t>Par kopejo summu, EUR</t>
  </si>
  <si>
    <t>Tāmes izmaksas (EUR)</t>
  </si>
  <si>
    <t>Virsizdevumi</t>
  </si>
  <si>
    <t>Objekta izmaksas (EURO)</t>
  </si>
  <si>
    <t>Materiālu transporta izdevumi</t>
  </si>
  <si>
    <t xml:space="preserve">PVN 21% </t>
  </si>
  <si>
    <t>LBN 501-15, 3 pielikums</t>
  </si>
  <si>
    <t>LBN 501-15, 5 pielikums</t>
  </si>
  <si>
    <t>LBN 501-15, 6 pielikums</t>
  </si>
  <si>
    <t>2016.g</t>
  </si>
  <si>
    <t>Tāme sastādīta 2016.gada</t>
  </si>
  <si>
    <t>1--1</t>
  </si>
  <si>
    <t>Būvdarbi</t>
  </si>
  <si>
    <t>2. Speciālie būvdarbi</t>
  </si>
  <si>
    <t>2--1</t>
  </si>
  <si>
    <t>kompl</t>
  </si>
  <si>
    <t>DEMONTĀŽAS DARBI</t>
  </si>
  <si>
    <t>02-05000</t>
  </si>
  <si>
    <t>02-20000</t>
  </si>
  <si>
    <t>Citi demontāžas darbi</t>
  </si>
  <si>
    <t>1--2</t>
  </si>
  <si>
    <t>1--3</t>
  </si>
  <si>
    <t>1--4</t>
  </si>
  <si>
    <t>2--2</t>
  </si>
  <si>
    <t>BŪVLAUKUMA SAGATAVOŠANA UN UZTURĒŠANA</t>
  </si>
  <si>
    <t>1. BŪVLAUKUMA SAGATAVOŠANA</t>
  </si>
  <si>
    <t>Līgumcena</t>
  </si>
  <si>
    <t>m3</t>
  </si>
  <si>
    <t>01-00000</t>
  </si>
  <si>
    <t>tek.m</t>
  </si>
  <si>
    <t>mēn.</t>
  </si>
  <si>
    <t>WC kabīnes montāža</t>
  </si>
  <si>
    <t>WC kabīnes noma ar apkalpošanu 4 reizes mēnesī</t>
  </si>
  <si>
    <t>gab</t>
  </si>
  <si>
    <t>Būvmateriālu konteinera piegāde un montāža</t>
  </si>
  <si>
    <t>Celtnieku konteinera piegāde un montāža</t>
  </si>
  <si>
    <t>Būvmateriālu konteinera noma</t>
  </si>
  <si>
    <t>Celtnieku konteinera noma</t>
  </si>
  <si>
    <t>Būvgrūžu konteinera noma</t>
  </si>
  <si>
    <t>Elektrības izmaksas</t>
  </si>
  <si>
    <t>Ūdens izmaksas</t>
  </si>
  <si>
    <t>Ventilācijas restītes demontāža</t>
  </si>
  <si>
    <t>Tāme sastādīta 2016. gada tirgus cenās, pamatojoties uz AR daļas rasējumiem</t>
  </si>
  <si>
    <t>PALODZES</t>
  </si>
  <si>
    <t>PLATĪBA</t>
  </si>
  <si>
    <t>13-00000</t>
  </si>
  <si>
    <t>Palīgmateriāli</t>
  </si>
  <si>
    <t>Grunts</t>
  </si>
  <si>
    <t>l</t>
  </si>
  <si>
    <t>kg</t>
  </si>
  <si>
    <t>Dībeļi</t>
  </si>
  <si>
    <t>03-02100</t>
  </si>
  <si>
    <t>1--5</t>
  </si>
  <si>
    <t>10-04000</t>
  </si>
  <si>
    <t>Logu ailes gruntēšana, špaktelēšana, slīpēšana</t>
  </si>
  <si>
    <t>Smilšpapīrs</t>
  </si>
  <si>
    <t>07-13000</t>
  </si>
  <si>
    <t>Būvprojekta vadītājs;</t>
  </si>
  <si>
    <t xml:space="preserve"> PAŠVALDĪBAS IZGLĪTĪBAS IESTĀDE  ''JELGAVAS 2. INTERNĀTPAMATSKOLA''</t>
  </si>
  <si>
    <t>JELGAVAS 2. INTERNĀTPAMATSKOLAS TELPU VIENKĀRŠOTĀ ATJAUNOŠANA</t>
  </si>
  <si>
    <t>FILOZOFU IELA 50, JELGAVA</t>
  </si>
  <si>
    <t>1. DURVIS</t>
  </si>
  <si>
    <t>08-45000</t>
  </si>
  <si>
    <t>Iekšdurvju D-1 piegāde un montāža, PVC baltas, stikla pakete, balts pildiņš, 1000*2100 mm</t>
  </si>
  <si>
    <t>Durvju ailu apdare</t>
  </si>
  <si>
    <t>Klēdes ar montāžu</t>
  </si>
  <si>
    <t>10-05000</t>
  </si>
  <si>
    <t>08-45500</t>
  </si>
  <si>
    <t>2. ŽALŪZIJAS</t>
  </si>
  <si>
    <t>Aizsargžalūzijas ar kasti piegāde un montāža, krāsa - balta no abām pusēm, 1000*1140 mm</t>
  </si>
  <si>
    <t>Esošās grīdas  demontāža līdz līmenim, kāds nepieciešāms  projektējamās grīdas izveidei</t>
  </si>
  <si>
    <t>Grīdas lūkas demontāža</t>
  </si>
  <si>
    <t>Esošo durvju demontāža</t>
  </si>
  <si>
    <t>Čuguna radiātoru demontāža</t>
  </si>
  <si>
    <t>Sienas lūkas demontāža</t>
  </si>
  <si>
    <t>Kanalizācijas tīklu un trapu demontāža</t>
  </si>
  <si>
    <t>Izlietnes demontāža</t>
  </si>
  <si>
    <t>Flīžu demontāža</t>
  </si>
  <si>
    <t>Elektroinstalācijas demontāža (kabeļi, rozetes, apgaismojuma ķermeņi, utt.)</t>
  </si>
  <si>
    <t>Elektrosadales skapju demontāža</t>
  </si>
  <si>
    <t>Logu ar palodzi demontāža, 850*600 mm</t>
  </si>
  <si>
    <t>Boilera demontāža</t>
  </si>
  <si>
    <t>Ledusskapja/saldētavas demontāža</t>
  </si>
  <si>
    <t>Motora demontāža</t>
  </si>
  <si>
    <t>Esošo ventilācijas gaisa vadu demontāža</t>
  </si>
  <si>
    <t>Sienas demontāža</t>
  </si>
  <si>
    <t>Virtuves iekārtu rūpīga demontāža, nodošana glabāšanai Pasūtītajam, un montāža atpakaļ pēc apdares darbu pabeigšanas</t>
  </si>
  <si>
    <t>Būvgrūžu izvešana un utilizācija</t>
  </si>
  <si>
    <t>ŽALŪZIJU UN DURVJU MONTĀŽA</t>
  </si>
  <si>
    <t>GRĪDAS IZBŪVE UN APDARE</t>
  </si>
  <si>
    <t>Armatūras sieta montāža</t>
  </si>
  <si>
    <t>Armatūras siets 150*150*4 mm</t>
  </si>
  <si>
    <t>Distanceri sieta montāžai</t>
  </si>
  <si>
    <t>Sienāmais materiāls</t>
  </si>
  <si>
    <t>05-01000</t>
  </si>
  <si>
    <t>05-20000</t>
  </si>
  <si>
    <t>Java uz cementa bāzes Ceresit CN 87</t>
  </si>
  <si>
    <t>Grīdas virsmas apdare ar  sintetiskajiem sveķiem un kvarca smiltīm</t>
  </si>
  <si>
    <t>Epoksīda grīdas klajums Ceresit CF 37</t>
  </si>
  <si>
    <t>Grunts pamatnes blietēšana</t>
  </si>
  <si>
    <t>Šķembu kārtas izbūve, 150 mm</t>
  </si>
  <si>
    <t>Šķembas ar piegādi, 20-40 mm</t>
  </si>
  <si>
    <t>Smilts kārtas izbūve, 50 mm</t>
  </si>
  <si>
    <t>Smilts ar piegādi</t>
  </si>
  <si>
    <t>Hidroizolācijas kārtas ieklāšana</t>
  </si>
  <si>
    <t>PVC plēve 200 mikr</t>
  </si>
  <si>
    <t>Siltumizolācijas kārtas ieklāšana</t>
  </si>
  <si>
    <t>Ekstrudēts putupolistirols 2*50 mm</t>
  </si>
  <si>
    <t>2. GRĪDA G-2</t>
  </si>
  <si>
    <t>Grīdas betonēšana, 60 mm</t>
  </si>
  <si>
    <t>08-19000</t>
  </si>
  <si>
    <t>Grīdas izbūve no mitrumizturīga finiera</t>
  </si>
  <si>
    <t>Mitrumizturīgs finieris 35 mm</t>
  </si>
  <si>
    <t>Iefrēzēti rokturi</t>
  </si>
  <si>
    <t>Grīdlīstu izbūve no sintetiskajiem sveķiem un kvarca smiltīm, h=100 mm</t>
  </si>
  <si>
    <t>GRIESTU APDARE</t>
  </si>
  <si>
    <t>1. GRIESTU APDARE</t>
  </si>
  <si>
    <t>Esošo griestu tīrīšana</t>
  </si>
  <si>
    <t>Griestu gruntēšana</t>
  </si>
  <si>
    <t>Dzelzbetona paneļu šuvju aizpildīšana</t>
  </si>
  <si>
    <t>Gatava finiša špaktele</t>
  </si>
  <si>
    <t>Griestu krāsošana</t>
  </si>
  <si>
    <t>Griestu špaktelēšana, slīpēšana</t>
  </si>
  <si>
    <t>Krāsa BINDO 20</t>
  </si>
  <si>
    <t>Sastatņu noma</t>
  </si>
  <si>
    <t>SIENU IZBŪVE UN APDARE</t>
  </si>
  <si>
    <t>2--3</t>
  </si>
  <si>
    <t>ELEKTROMONTĀŽAS DARBI</t>
  </si>
  <si>
    <t>ŪDENVADA UN KANALIZĀCIJAS TĪKLI</t>
  </si>
  <si>
    <t>08-00000</t>
  </si>
  <si>
    <t>Reģipša starpsienas izbūve</t>
  </si>
  <si>
    <t>Profils CW-100 vertikiālais, solis 400 mm</t>
  </si>
  <si>
    <t>Profils UW-100 horizontālais</t>
  </si>
  <si>
    <t>Amortizācijas lenta 95 mm</t>
  </si>
  <si>
    <t>Akmens vate, 100 mm</t>
  </si>
  <si>
    <t>Reģipša loksne GKBI</t>
  </si>
  <si>
    <t>Reģipšā skrūves</t>
  </si>
  <si>
    <t>Šuvju siets</t>
  </si>
  <si>
    <t>Knauf Uniflott špaktele</t>
  </si>
  <si>
    <t>Durvju pastiprinātais profils</t>
  </si>
  <si>
    <t>Citi palīgmateriāli</t>
  </si>
  <si>
    <t xml:space="preserve">1. REĢIPŠA STARPSIENAS </t>
  </si>
  <si>
    <t>Sienas apmetums</t>
  </si>
  <si>
    <t>Ģipša apmetums, 10 mm</t>
  </si>
  <si>
    <t>Hidroizolācija</t>
  </si>
  <si>
    <t>10-25000</t>
  </si>
  <si>
    <t>Flīžu līme</t>
  </si>
  <si>
    <t>Šuvotājs</t>
  </si>
  <si>
    <t>Sienas hidroizolācija</t>
  </si>
  <si>
    <t>Sienas flīžēšana</t>
  </si>
  <si>
    <t>Flīzes</t>
  </si>
  <si>
    <t>4. SIENU KRĀSOŠANA</t>
  </si>
  <si>
    <t>Sienas gruntēšana, špaktelēšana, slīpēšana</t>
  </si>
  <si>
    <t>Gatava špaktele Knauf Scheetrock</t>
  </si>
  <si>
    <t>Sienu krāsošana</t>
  </si>
  <si>
    <t>Balta krāsa BINDO 20</t>
  </si>
  <si>
    <t>2. SIENU APMEŠANA</t>
  </si>
  <si>
    <t>3. SIENU FLĪZĒŠANA</t>
  </si>
  <si>
    <t>5. DURVJU AILU APDARE</t>
  </si>
  <si>
    <t xml:space="preserve">Durvju ailes apmetums </t>
  </si>
  <si>
    <t>Durvju ailes gruntēšana, špaktelēšana, slīpēšana</t>
  </si>
  <si>
    <t>Durvju ailes krāsošana</t>
  </si>
  <si>
    <t>6. LOGU AILU APDARE</t>
  </si>
  <si>
    <t xml:space="preserve">Logu ailes apmetums </t>
  </si>
  <si>
    <t>Logu ailes krāsošana</t>
  </si>
  <si>
    <t>1. ŪDENSAPGADES SISTEMA</t>
  </si>
  <si>
    <t>14-00000</t>
  </si>
  <si>
    <t>Plastmasas ūdensapgādes caurule D16, PE-XA Uponor</t>
  </si>
  <si>
    <t>m</t>
  </si>
  <si>
    <t>Plastmasas ūdensapgādes caurule D20, PE-XA Uponor</t>
  </si>
  <si>
    <t>Plastmasas ūdensapgādes caurule D25, PE-XA Uponor</t>
  </si>
  <si>
    <t>Līkums Q&amp;E PPSU D16 90*, Uponor</t>
  </si>
  <si>
    <t>gab.</t>
  </si>
  <si>
    <t>Līkums Q&amp;E PPSU D20 90*, Uponor</t>
  </si>
  <si>
    <t>Līkums Q&amp;E PPSU D25 90*, Uponor</t>
  </si>
  <si>
    <t>T-gabals Q&amp;E PPSU 16/16/20, Uponor</t>
  </si>
  <si>
    <t>T-gabals Q&amp;E PPSU 20/20/16, Uponor</t>
  </si>
  <si>
    <t>T-gabals Q&amp;E PPSU 20/20/20, Uponor</t>
  </si>
  <si>
    <t>T-gabals Q&amp;E PPSU 25/25/16, Uponor</t>
  </si>
  <si>
    <t>T-gabals Q&amp;E PPSU 25/25/20, Uponor</t>
  </si>
  <si>
    <t>T-gabals Q&amp;E PPSU 25/25/25, Uponor</t>
  </si>
  <si>
    <t>Pārēja Q&amp;E PPSU 20/16, Uponor</t>
  </si>
  <si>
    <t>Pārēja Q&amp;E PPSU 25/20, Uponor</t>
  </si>
  <si>
    <t>Sienas likums Q&amp;E PPSU 16x1/2''(i), Uponor</t>
  </si>
  <si>
    <t>Sienas likums Q&amp;E PPSU 20x3/4''(i), Uponor</t>
  </si>
  <si>
    <t>Noslēgventilis 1/2'' hromēts, Giacomini</t>
  </si>
  <si>
    <t>Virtuves izlietnes maisītājs</t>
  </si>
  <si>
    <t>Keramiska izlietnes maisītājs</t>
  </si>
  <si>
    <t>Lodveida ventilis 3/4''</t>
  </si>
  <si>
    <t>Lodveida ventilis 1''</t>
  </si>
  <si>
    <t>Fasondaļās, stiprinājumi (papildus, kuras nav uzrādītas materiāļu specifikācijā)</t>
  </si>
  <si>
    <t>kompl.</t>
  </si>
  <si>
    <t>Caurļvadu izolācija "ARMAFLEX" AF 18/9 ar PVC pārklajumu</t>
  </si>
  <si>
    <t>Caurļvadu izolācija "ARMAFLEX" AF 22/9 ar PVC pārklajumu</t>
  </si>
  <si>
    <t>Caurļvadu izolācija "ARMAFLEX" AF 28/9 ar PVC pārklajumu</t>
  </si>
  <si>
    <t>Caurļvadu izolācija "ARMAFLEX" SH 18/13 ar PVC pārklajumu</t>
  </si>
  <si>
    <t>Caurļvadu izolācija "ARMAFLEX" SH 22/13 ar PVC pārklajumu</t>
  </si>
  <si>
    <t>Caurļvadu izolācija "ARMAFLEX" SH 28/13 ar PVC pārklajumu</t>
  </si>
  <si>
    <t>Sistēmas hidrauliskā pārbaude</t>
  </si>
  <si>
    <t>obj.</t>
  </si>
  <si>
    <t>2. KANALIZACIJAS SISTĒMA</t>
  </si>
  <si>
    <t>16-00000</t>
  </si>
  <si>
    <t>PP iekšējās kanalizācijas caurule ar uzmavu Nordic, S14, 50</t>
  </si>
  <si>
    <t>PP iekšējās kanalizācijas caurule ar uzmavu Nordic, S14, 75</t>
  </si>
  <si>
    <t>PP iekšējās kanalizācijas caurule ar uzmavu Nordic, S14, 110</t>
  </si>
  <si>
    <t>PVC ārējas kanalizācijas caurule ar uzmavu Nordic, S14, 160</t>
  </si>
  <si>
    <t>PVC ārējas kanalizācijas caurule ar uzmavu Nordic, 200</t>
  </si>
  <si>
    <t>PP iekšējās kanalizācijas līkums, D50 15*</t>
  </si>
  <si>
    <t>PP iekšējās kanalizācijas līkums, D50 45*</t>
  </si>
  <si>
    <t xml:space="preserve">PP iekšējās kanalizācijas līkums, D75 45* </t>
  </si>
  <si>
    <t xml:space="preserve">PP iekšējās kanalizācijas līkums, D110 45* </t>
  </si>
  <si>
    <t xml:space="preserve">PVC ārējas kanalizācijas līkums, D200 45* </t>
  </si>
  <si>
    <t xml:space="preserve">PP iekšējās kanalizācijas līkums, D50 90* </t>
  </si>
  <si>
    <t xml:space="preserve">PP iekšējās kanalizācijas līkums, D50 42* </t>
  </si>
  <si>
    <t xml:space="preserve">PP iekšējās kanalizācijas līkums, D50 85* </t>
  </si>
  <si>
    <t>PP iekšējās kanalizācijas T-gabals, 50/50 45*</t>
  </si>
  <si>
    <t>PP iekšējās kanalizācijas T-gabals, 75/50 45*</t>
  </si>
  <si>
    <t>PP iekšējās kanalizācijas T-gabals, 75/75 45*</t>
  </si>
  <si>
    <t>PP iekšējās kanalizācijas T-gabals, 110/75 45*</t>
  </si>
  <si>
    <t>PVC ārējas kanalizācijas T-gabals, 160/160/110</t>
  </si>
  <si>
    <t>PP iekšējās kanalizācijas T-gabals, 50/50 90*</t>
  </si>
  <si>
    <t>PVC ārējas kanalizācijas T-gabals, 200/200 90*</t>
  </si>
  <si>
    <t>PP iekšējās kanalizācijas T-gabals, 75/75 70*</t>
  </si>
  <si>
    <t>PP iekšējās kanalizācijas Pāreja, 110/50</t>
  </si>
  <si>
    <t>PP iekšējās kanalizācijas Pāreja, 110/75</t>
  </si>
  <si>
    <t>PP iekšējās kanalizācijas Pāreja, 75/50</t>
  </si>
  <si>
    <t>PVC ārējas kanalizācijas Pāreja, 160/110</t>
  </si>
  <si>
    <t>PVC ārējas kanalizācijas Pāreja, 200/110</t>
  </si>
  <si>
    <t>PVC ārējas kanalizācijas Pāreja, 200/160</t>
  </si>
  <si>
    <t xml:space="preserve">PP iekšējās kanalizācijas tīrīšanas lūka 110 </t>
  </si>
  <si>
    <t>ACO nerūsējošā tērauda kanāli ar ACO gūliju EG 150 ar visām pieslēguma detaļām, 150*1400*60V75</t>
  </si>
  <si>
    <t>kpl.</t>
  </si>
  <si>
    <t>Pieslēgums pie esošās skanalizācijas sistēmas</t>
  </si>
  <si>
    <t>Grīdas traps D50</t>
  </si>
  <si>
    <t>Grīdas traps D75</t>
  </si>
  <si>
    <t>Keramiskais pods ar skalošanas kasti un plastmasas vāku, LYRA PLUSS JIKA</t>
  </si>
  <si>
    <t>Nerusējoša terauda virtuves izlietne ar kanalizācijas sifonu</t>
  </si>
  <si>
    <t>Keramiska izlietne ar plastmasas kanalizācijas sifonu, LYRA JIKA</t>
  </si>
  <si>
    <t>ACO tauku atdalītājs Lipumax P komplekta ar teleskopisko pagarinājumu un zaļās zonas vāku 3202.80.00 un 3300.34.01, NS2</t>
  </si>
  <si>
    <t>Tāme sastādīta 2016. gada tirgus cenās, pamatojoties uz UK daļas rasējumiem</t>
  </si>
  <si>
    <t>1. APKURE SISTĒMA</t>
  </si>
  <si>
    <t>17-00000</t>
  </si>
  <si>
    <t>Tērauda metināmā caurule,  Dn 15 (21.3 x 2.6) 1/2"</t>
  </si>
  <si>
    <t xml:space="preserve">Tērauda metināmie veidgabali </t>
  </si>
  <si>
    <t>Apkures radiators C11-300-500 ar stiprinājumiem, PURMO</t>
  </si>
  <si>
    <t>Apkures radiators C22-500-500 ar stiprinājumiem, PURMO</t>
  </si>
  <si>
    <t>Apkures radiators C22-600-2300 ar stiprinājumiem, PURMO</t>
  </si>
  <si>
    <t>Apkures radiators C22-600-700 ar stiprinājumiem, PURMO</t>
  </si>
  <si>
    <t>Apkures radiators C22-600-800 ar stiprinājumiem, PURMO</t>
  </si>
  <si>
    <t>Radiatora ventils ar termostāta galvu, 1/2''</t>
  </si>
  <si>
    <t>Atpakaļgaitas ventils, 1/2'</t>
  </si>
  <si>
    <t>gb.</t>
  </si>
  <si>
    <t>Stiprinājumi un fasondaļas</t>
  </si>
  <si>
    <t>Sistēmas hidrauliskā pārbaude un krāsošana</t>
  </si>
  <si>
    <t>2-4</t>
  </si>
  <si>
    <t>APKURE</t>
  </si>
  <si>
    <t>Tāme sastādīta 2016. gada tirgus cenās, pamatojoties uz AVK_A daļas rasējumiem</t>
  </si>
  <si>
    <t>2--4</t>
  </si>
  <si>
    <t>2--5</t>
  </si>
  <si>
    <t>VENTILĀCIJA</t>
  </si>
  <si>
    <t>Tāme sastādīta 2016. gada tirgus cenās, pamatojoties uz AVK_V daļas rasējumiem</t>
  </si>
  <si>
    <t>1. VENTILĀCIJAS SISTĒMA P1</t>
  </si>
  <si>
    <t>17-42000</t>
  </si>
  <si>
    <t>Gaisa apstrādes iekārta BLAUBOX ME2500-18, Blauberg ventilatoren GmbH
400V 3~, 50Hz, 0.650 kW max.
Elektriskais kalorifers 18kW max.
ar intergēto vadību un LCD iznesējamo pulti</t>
  </si>
  <si>
    <t>Gaisa vads GV 100</t>
  </si>
  <si>
    <t>Gaisa vads GV 125</t>
  </si>
  <si>
    <t>Gaisa vads GV 160</t>
  </si>
  <si>
    <t>Taisnstūra gaisa vads OF 300*300</t>
  </si>
  <si>
    <t>Taisnstūra gaisa vads OF 200*600</t>
  </si>
  <si>
    <t>Taisnstūra gaisa vads OF 400*600</t>
  </si>
  <si>
    <t>Līkums  30 BFU 30 125</t>
  </si>
  <si>
    <t>Līkums  90 BFU 90 100</t>
  </si>
  <si>
    <t>Līkums  90 BFU 90 125</t>
  </si>
  <si>
    <t>Līkums  90 300*300</t>
  </si>
  <si>
    <t>Līkums  90 BFU 112 125</t>
  </si>
  <si>
    <t>Līkums 18 200*600</t>
  </si>
  <si>
    <t>Līkums 18 300*300</t>
  </si>
  <si>
    <t>Trejgabals ar gumijām 90 TCPU 160-125</t>
  </si>
  <si>
    <t>Trejgabals 90 300x300/300x300/100</t>
  </si>
  <si>
    <t>Trejgabals 90 300x300/300x300/125</t>
  </si>
  <si>
    <t>Trejgabals 90 600x200/600x200/125</t>
  </si>
  <si>
    <t>Trejgabals 90 600x200/600x200/160</t>
  </si>
  <si>
    <t>Pāreja ar gumijām RCLU 125-100 pressed</t>
  </si>
  <si>
    <t>Pāreja ar gumijām RCLU 160-100 pressed</t>
  </si>
  <si>
    <t>Pāreja ar gumijām 125/200*100</t>
  </si>
  <si>
    <t>Pāreja 300x300/200x600</t>
  </si>
  <si>
    <t>Pāreja 600x200/800x200</t>
  </si>
  <si>
    <t>Pāreja 600x400/300x300</t>
  </si>
  <si>
    <t>Āra reste  300/300</t>
  </si>
  <si>
    <t>Pieplūdes difuzors GRADA2 D100 EG400-DP100P-100-294</t>
  </si>
  <si>
    <t>Pieplūdes difuzors GRADA2 D160 EG400-DP100P-160-369</t>
  </si>
  <si>
    <t>Pieplūdes reste ar rāmi JR-7/2 200x100</t>
  </si>
  <si>
    <t>Pieplūdes reste ar rāmi JR-7/2 800x200</t>
  </si>
  <si>
    <t>Pieplūdes difuzors HALTON D125 TCA-125 (C)</t>
  </si>
  <si>
    <t>Droseļvārsts 200x600</t>
  </si>
  <si>
    <t>Droseļvārsts HALTON D100 PRA/N-100(N)</t>
  </si>
  <si>
    <t>Droseļvārsts HALTON D125 PRA/N-125(N)</t>
  </si>
  <si>
    <t>Droseļvārsts HALTON D160 PRA/N-160(N)</t>
  </si>
  <si>
    <t>Trokšņu slāpetaji LFIV 300-300</t>
  </si>
  <si>
    <t>vien.</t>
  </si>
  <si>
    <t>PAROC izolācija ar Al pārklajumu  b=50mm</t>
  </si>
  <si>
    <t>Stiprinājumi, montāžas materiāli</t>
  </si>
  <si>
    <t>Elektroinstalācijas materiāli</t>
  </si>
  <si>
    <t>Esošo kanālu apsekošana un tīrīšana</t>
  </si>
  <si>
    <t>2. VENTILĀCIJAS SISTĒMA N1</t>
  </si>
  <si>
    <t>Kanāla ventilātors TURBO 200, 230V, 0.108 kW max. ar ātruma regulatoru CDT E1.8, Blauberg ventilatoren GmbH</t>
  </si>
  <si>
    <t>Gaisa vads GV 200</t>
  </si>
  <si>
    <t>Līkums  45 BFU 45 100</t>
  </si>
  <si>
    <t>Trejgabals ar gumijām 90 TCPU 125-125</t>
  </si>
  <si>
    <t>Trejgabals ar gumijām 90 TCPU 200-125</t>
  </si>
  <si>
    <t>Pāreja ar gumijām RCLU 160-125 pressed</t>
  </si>
  <si>
    <t>Pāreja ar gumijām RCLU 200-160 pressed</t>
  </si>
  <si>
    <t>Āra reste UELA 200</t>
  </si>
  <si>
    <t>Nosūces difuzors GRADA2 100</t>
  </si>
  <si>
    <t>Nosūces difuzors GRADA2 125</t>
  </si>
  <si>
    <t>Droseļvārsts HALTON D100 PRA/N-125(N)</t>
  </si>
  <si>
    <t>Apaļie trokšņu slāpētāji GD 200/900</t>
  </si>
  <si>
    <t>3. VENTILĀCIJAS SISTĒMA N2</t>
  </si>
  <si>
    <t>Kanāla ventilātors TURBO 160, 230V, 0.050 kW max. ar ātruma regulatoru CDT E1.8 Blauberg ventilatoren GmbH</t>
  </si>
  <si>
    <t>Trejgabals ar gumijām 90 TCPU 125-100</t>
  </si>
  <si>
    <t>Trejgabals ar gumijām 90 TCPU 160-100</t>
  </si>
  <si>
    <t>Āra reste UELA 160</t>
  </si>
  <si>
    <t>Nosūces difuzors GRADA2 160</t>
  </si>
  <si>
    <t>4. VENTILĀCIJAS SISTĒMA N3</t>
  </si>
  <si>
    <t>Kanāla ventilātors ISO ZS-250, 230V, 0.617 kW max. ar ātruma regulatoru CDPI-5 ES, Blauberg ventilatoren GmbH</t>
  </si>
  <si>
    <t>Gaisa vads GV 250</t>
  </si>
  <si>
    <t>Gaisa vads GV 315</t>
  </si>
  <si>
    <t>Gaisa vads GV 400</t>
  </si>
  <si>
    <t>Līkums  90 BFU 90 250</t>
  </si>
  <si>
    <t>Līkums  90 BFU 90 315</t>
  </si>
  <si>
    <t>Līkums  90 BFU 90 400</t>
  </si>
  <si>
    <t>Pāreja ar gumijām RCLU 315/250 pressed</t>
  </si>
  <si>
    <t>Pāreja ar gumijām RCLU 400/250 pressed</t>
  </si>
  <si>
    <t>Āra reste D400</t>
  </si>
  <si>
    <t>Virtuves nerūsējošā tērauda noūces kape 1800x1000mm</t>
  </si>
  <si>
    <t>Droseļvārsts HALTON D 250 PRA/N-250(N)</t>
  </si>
  <si>
    <t>Apaļie trokšņu slāpētāji GD 400/900</t>
  </si>
  <si>
    <t>Kanāla tauku filtrs RF400</t>
  </si>
  <si>
    <t xml:space="preserve">PVC iekšējās kanalizācijas līkums, D200 90* </t>
  </si>
  <si>
    <t>Trejgabals ar gumijām 90, 250</t>
  </si>
  <si>
    <t>Trejgabals ar gumijām 90, 315</t>
  </si>
  <si>
    <t>Trejgabals ar gumijām 90, 400</t>
  </si>
  <si>
    <t>Iekšdurvju D-2 piegāde un montāža, PVC baltas,   balts pildiņš, 1000*2100 mm</t>
  </si>
  <si>
    <t>Iekšdurvju D-3 piegāde un montāža, PVC baltas,  balts pildiņš, 900*2100 mm</t>
  </si>
  <si>
    <t>Iekšdurvju D-4 piegāde un montāža, PVC baltas, balts pildiņš, 800*2100 mm</t>
  </si>
  <si>
    <t>Iekšdurvju D-5 piegāde un montāža, PVC baltas,  balts pildiņš, 700*2100 mm</t>
  </si>
  <si>
    <t>Iekšdurvju D-6 piegāde un montāža, metāla, EI-60, 700*2100 mm, pašaizvēršanas mehānisms.</t>
  </si>
  <si>
    <t>PVC letes piegāde un montāža, 600*1300 mm</t>
  </si>
  <si>
    <t>Gruntsslānis CF42</t>
  </si>
  <si>
    <t>Kvarca smiltis ar frakciju 0,2-0,8mm</t>
  </si>
  <si>
    <t>Leņķdzelzis 40*40*4</t>
  </si>
  <si>
    <t>Sienas apmetums (bojāto vietu remonts), no 30%  līdz 50% no kopējās platības</t>
  </si>
  <si>
    <t>Dūmu detektors NB-338-2</t>
  </si>
  <si>
    <t>Siltuma detektors NB-323-2</t>
  </si>
  <si>
    <t>Trauksmes poga FP/3RD</t>
  </si>
  <si>
    <t xml:space="preserve">Sirēna iekšējā   AH03127S </t>
  </si>
  <si>
    <t>Kabelis J-YY 1x2x0.8</t>
  </si>
  <si>
    <t>Ventilācijas atslēgšanas relejs</t>
  </si>
  <si>
    <t>Kabelis EUROSAFE 2x8/10</t>
  </si>
  <si>
    <t>Vecās sistēmas detektoru demontāža</t>
  </si>
  <si>
    <t>Instalācijas materiāli</t>
  </si>
  <si>
    <t>19-00000</t>
  </si>
  <si>
    <t>AUTOMĀTISKĀ UGUNSGRĒKA ATKLĀŠANAS UN TRAUKSMES SIGNALIZĀCIJA</t>
  </si>
  <si>
    <t>Tāme sastādīta 2016. gada tirgus cenās, pamatojoties uz VS-UAS daļas rasējumiem</t>
  </si>
  <si>
    <t>1. UAS</t>
  </si>
  <si>
    <t>18-00000</t>
  </si>
  <si>
    <t>Sadalnes skapis  v/apm. SS-1</t>
  </si>
  <si>
    <t>Sadalnes skapis  v/apm. VS-1</t>
  </si>
  <si>
    <t>Pieslēgšana esošajā sadalnē</t>
  </si>
  <si>
    <t>Kabelis NYY 5x50</t>
  </si>
  <si>
    <t>Kabelis NYM 5x6</t>
  </si>
  <si>
    <t>Kabelis NYM 5x4</t>
  </si>
  <si>
    <t>Kabelis NYM 5x2.5</t>
  </si>
  <si>
    <t>Kabelis NYM 3x1.5</t>
  </si>
  <si>
    <t>Kabelis NXCH-FE 180/E90 -3x1.5</t>
  </si>
  <si>
    <t>Kabeļu gala apdares</t>
  </si>
  <si>
    <t>Aizsargcauruļu grīdas stiprinājumi</t>
  </si>
  <si>
    <t>Aizsargcaurule EVOEL FL d-32mm</t>
  </si>
  <si>
    <t>Aizsargcaurule EVOEL FL d-25mm</t>
  </si>
  <si>
    <t>Kabeļu kanāls 100x60mm</t>
  </si>
  <si>
    <t>Montāžas izstrādājumi, kabeļu stiprinājumi</t>
  </si>
  <si>
    <t>Ievada Blokslēdzis NH-00 160A</t>
  </si>
  <si>
    <t>Aizsargcaurule EVOEL FM d-40mm, 750 N</t>
  </si>
  <si>
    <t>Aizsargcaurule EVOEL FM d-32mm, 750 N</t>
  </si>
  <si>
    <t>Aizsargcaurule EVOEL FM d-25mm, 750 N</t>
  </si>
  <si>
    <t>1. ELEKTROMONTĀŽAS DARBI</t>
  </si>
  <si>
    <t xml:space="preserve">Gaismeklis BARAT IP66 2x18W </t>
  </si>
  <si>
    <t xml:space="preserve">Gaismeklis BARAT IP66 2x36W </t>
  </si>
  <si>
    <t>Gaismeklis BARAT IP66 2x36W ar akum. 1h.</t>
  </si>
  <si>
    <t xml:space="preserve">Gaismeklis BREEZE IP20 4x18W </t>
  </si>
  <si>
    <t xml:space="preserve">Gaismeklis CRUX LED IP44 19W </t>
  </si>
  <si>
    <t>Gaismeklis CRUX LED IP44 19W arakumulatoru 1h.</t>
  </si>
  <si>
    <t>Gaismeklis PUPIS P LED IP65 5W</t>
  </si>
  <si>
    <t>Evakuācijas gaismeklis HELIOS 8W IP65, patstāvīgi degošs</t>
  </si>
  <si>
    <t>Slēdzis komplektā ar rāmīti</t>
  </si>
  <si>
    <t>Pārslēdzis komplektā ar rāmīti</t>
  </si>
  <si>
    <t>Palīgmateriāli gaismekļu montāžai</t>
  </si>
  <si>
    <t>Rozete 220V komplektā ar rāmīti</t>
  </si>
  <si>
    <t>Rozete 220V/IP44 komplektā ar rāmīti</t>
  </si>
  <si>
    <t xml:space="preserve">Rozete 380V/220VIP44 </t>
  </si>
  <si>
    <t xml:space="preserve">Nozarkārbas </t>
  </si>
  <si>
    <t xml:space="preserve">Sienas kārbas </t>
  </si>
  <si>
    <t>Montāžas izstrādājumi slēdžiem un rozetēm</t>
  </si>
  <si>
    <t>Potenciāla izlīdzinošā kopne</t>
  </si>
  <si>
    <t xml:space="preserve">Karsti cintkota tērauda lenta 40x4mm </t>
  </si>
  <si>
    <t xml:space="preserve">Unversālie savienotāji </t>
  </si>
  <si>
    <t>Vertikāls zemētājs, stienis d-20, L-1,5m</t>
  </si>
  <si>
    <t>Mērijumu klemme unversālā</t>
  </si>
  <si>
    <t>Pretkorozijas materiāli</t>
  </si>
  <si>
    <t xml:space="preserve">SS-1, SS-2 zemēšana </t>
  </si>
  <si>
    <t>šķ.35mm2, HO7V-K</t>
  </si>
  <si>
    <t xml:space="preserve"> šķ.6mm2, HO7V-K</t>
  </si>
  <si>
    <t>k-ts</t>
  </si>
  <si>
    <t>Izpilddokumentācija</t>
  </si>
  <si>
    <t>Elektrotehniskie mērijumi</t>
  </si>
  <si>
    <t>Elektroiekārtu pieslēgumi</t>
  </si>
  <si>
    <t>Tranšejas rakšana/aiēršana</t>
  </si>
  <si>
    <t>Tāme sastādīta 2016. gada tirgus cenās, pamatojoties uz EL daļas rasējumiem</t>
  </si>
  <si>
    <t>JELGAVAS 2. INTERNĀTPAMATSKOLAS TELPU VIENKĀRŠOTĀ ATJAUNOŠANA. 1. KĀRTA</t>
  </si>
  <si>
    <t>BS 1</t>
  </si>
  <si>
    <t>DEM 1</t>
  </si>
  <si>
    <t>L D 1</t>
  </si>
  <si>
    <t>GRID 1</t>
  </si>
  <si>
    <t>GRIES 1</t>
  </si>
  <si>
    <t>SIE 1</t>
  </si>
  <si>
    <t>EL 1</t>
  </si>
  <si>
    <t>UK 1</t>
  </si>
  <si>
    <t>UAS 1</t>
  </si>
  <si>
    <t>APK 1</t>
  </si>
  <si>
    <t>VENT 1</t>
  </si>
  <si>
    <t>1--6</t>
  </si>
  <si>
    <t>1. DEMONTĀŽAS DARBI TELPĀ Nr.2</t>
  </si>
  <si>
    <t>2. DEMONTĀŽAS DARBI TELPĀ Nr.3</t>
  </si>
  <si>
    <t>3. DEMONTĀŽAS DARBI TELPĀ Nr.4</t>
  </si>
  <si>
    <t>4. DEMONTĀŽAS DARBI TELPĀ Nr.5</t>
  </si>
  <si>
    <t>5. DEMONTĀŽAS DARBI TELPĀ Nr.6</t>
  </si>
  <si>
    <t>6. DEMONTĀŽAS DARBI TELPĀ Nr.7</t>
  </si>
  <si>
    <t>7. DEMONTĀŽAS DARBI TELPĀ Nr.8</t>
  </si>
  <si>
    <t>8. DEMONTĀŽAS DARBI TELPĀ Nr.9</t>
  </si>
  <si>
    <t>9. DEMONTĀŽAS DARBI TELPĀ Nr.10</t>
  </si>
  <si>
    <t>10. DEMONTĀŽAS DARBI TELPĀ Nr.11</t>
  </si>
  <si>
    <t>11. DEMONTĀŽAS DARBI TELPĀ Nr.12</t>
  </si>
  <si>
    <t>12. CITI DEMONTĀŽAS DARBI</t>
  </si>
  <si>
    <t>kont</t>
  </si>
  <si>
    <t>2. GRĪDA G-3</t>
  </si>
  <si>
    <t>3. GRĪDLĪSTES</t>
  </si>
  <si>
    <t>06-20000</t>
  </si>
  <si>
    <t>Aizmūrējams logs 850*600 mm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</si>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</sst>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00"/>
    <numFmt numFmtId="165" formatCode="0.0"/>
  </numFmts>
  <fonts count="48">
    <font>
      <sz val="10"/>
      <name val="Arial"/>
    </font>
    <font>
      <sz val="10"/>
      <name val="Helv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0"/>
      <name val="Helv"/>
      <family val="2"/>
    </font>
    <font>
      <b/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sz val="10"/>
      <color indexed="9"/>
      <name val="Times New Roman"/>
      <family val="1"/>
    </font>
    <font>
      <sz val="10"/>
      <name val="Arial"/>
      <family val="2"/>
      <charset val="186"/>
    </font>
    <font>
      <sz val="9"/>
      <name val="Times New Roman"/>
      <family val="1"/>
    </font>
    <font>
      <sz val="10"/>
      <name val="Times New Roman"/>
      <family val="1"/>
      <charset val="204"/>
    </font>
    <font>
      <i/>
      <sz val="10"/>
      <name val="Times New Roman"/>
      <family val="1"/>
      <charset val="186"/>
    </font>
    <font>
      <b/>
      <sz val="10"/>
      <name val="Times New Roman"/>
      <family val="1"/>
      <charset val="204"/>
    </font>
    <font>
      <b/>
      <sz val="9"/>
      <color indexed="10"/>
      <name val="Times New Roman"/>
      <family val="1"/>
    </font>
    <font>
      <b/>
      <sz val="10"/>
      <color indexed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LVHelvetica"/>
      <charset val="204"/>
    </font>
    <font>
      <sz val="10"/>
      <color rgb="FF000000"/>
      <name val="Arial"/>
      <family val="2"/>
      <charset val="186"/>
    </font>
    <font>
      <sz val="10"/>
      <color rgb="FF000000"/>
      <name val="Helv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204"/>
    </font>
    <font>
      <sz val="8"/>
      <name val="Times New Roman"/>
      <family val="1"/>
      <charset val="186"/>
    </font>
    <font>
      <sz val="8"/>
      <color indexed="10"/>
      <name val="Times New Roman"/>
      <family val="1"/>
      <charset val="186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186"/>
    </font>
    <font>
      <b/>
      <sz val="11"/>
      <color indexed="52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65"/>
        <bgColor indexed="6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66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0" borderId="0"/>
    <xf numFmtId="0" fontId="15" fillId="0" borderId="0"/>
    <xf numFmtId="0" fontId="24" fillId="0" borderId="0" applyNumberFormat="0" applyBorder="0" applyProtection="0"/>
    <xf numFmtId="0" fontId="1" fillId="0" borderId="0"/>
    <xf numFmtId="0" fontId="4" fillId="0" borderId="1" applyNumberFormat="0" applyFill="0" applyAlignment="0" applyProtection="0"/>
    <xf numFmtId="0" fontId="25" fillId="0" borderId="0" applyNumberFormat="0" applyBorder="0" applyProtection="0"/>
    <xf numFmtId="0" fontId="1" fillId="0" borderId="0"/>
    <xf numFmtId="0" fontId="23" fillId="0" borderId="0">
      <alignment horizontal="left"/>
    </xf>
    <xf numFmtId="0" fontId="15" fillId="0" borderId="0"/>
    <xf numFmtId="0" fontId="15" fillId="0" borderId="0"/>
    <xf numFmtId="0" fontId="15" fillId="0" borderId="0"/>
    <xf numFmtId="0" fontId="15" fillId="20" borderId="0">
      <alignment vertical="center" wrapText="1"/>
    </xf>
    <xf numFmtId="0" fontId="1" fillId="0" borderId="0"/>
    <xf numFmtId="0" fontId="29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4" fillId="21" borderId="58" applyNumberFormat="0" applyAlignment="0" applyProtection="0"/>
    <xf numFmtId="0" fontId="35" fillId="0" borderId="0" applyNumberFormat="0" applyFill="0" applyBorder="0" applyAlignment="0" applyProtection="0"/>
    <xf numFmtId="0" fontId="36" fillId="7" borderId="58" applyNumberFormat="0" applyAlignment="0" applyProtection="0"/>
    <xf numFmtId="0" fontId="37" fillId="21" borderId="59" applyNumberFormat="0" applyAlignment="0" applyProtection="0"/>
    <xf numFmtId="0" fontId="38" fillId="0" borderId="60" applyNumberFormat="0" applyFill="0" applyAlignment="0" applyProtection="0"/>
    <xf numFmtId="0" fontId="39" fillId="4" borderId="0" applyNumberFormat="0" applyBorder="0" applyAlignment="0" applyProtection="0"/>
    <xf numFmtId="0" fontId="40" fillId="22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23" borderId="61" applyNumberFormat="0" applyAlignment="0" applyProtection="0"/>
    <xf numFmtId="0" fontId="43" fillId="0" borderId="0" applyNumberFormat="0" applyFill="0" applyBorder="0" applyAlignment="0" applyProtection="0"/>
    <xf numFmtId="0" fontId="29" fillId="24" borderId="62" applyNumberFormat="0" applyFont="0" applyAlignment="0" applyProtection="0"/>
    <xf numFmtId="0" fontId="4" fillId="0" borderId="1" applyNumberFormat="0" applyFill="0" applyAlignment="0" applyProtection="0"/>
    <xf numFmtId="0" fontId="44" fillId="3" borderId="0" applyNumberFormat="0" applyBorder="0" applyAlignment="0" applyProtection="0"/>
    <xf numFmtId="0" fontId="45" fillId="0" borderId="63" applyNumberFormat="0" applyFill="0" applyAlignment="0" applyProtection="0"/>
    <xf numFmtId="0" fontId="46" fillId="0" borderId="64" applyNumberFormat="0" applyFill="0" applyAlignment="0" applyProtection="0"/>
    <xf numFmtId="0" fontId="47" fillId="0" borderId="65" applyNumberFormat="0" applyFill="0" applyAlignment="0" applyProtection="0"/>
    <xf numFmtId="0" fontId="47" fillId="0" borderId="0" applyNumberFormat="0" applyFill="0" applyBorder="0" applyAlignment="0" applyProtection="0"/>
  </cellStyleXfs>
  <cellXfs count="451">
    <xf numFmtId="0" fontId="0" fillId="0" borderId="0" xfId="0"/>
    <xf numFmtId="0" fontId="0" fillId="0" borderId="0" xfId="0" applyFill="1" applyBorder="1"/>
    <xf numFmtId="0" fontId="8" fillId="0" borderId="0" xfId="0" applyFont="1" applyFill="1"/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1" fillId="0" borderId="0" xfId="0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justify"/>
    </xf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4" fillId="0" borderId="0" xfId="0" applyFont="1" applyFill="1"/>
    <xf numFmtId="4" fontId="14" fillId="0" borderId="0" xfId="0" applyNumberFormat="1" applyFont="1" applyFill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3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0" fontId="8" fillId="0" borderId="7" xfId="0" applyFont="1" applyFill="1" applyBorder="1"/>
    <xf numFmtId="0" fontId="8" fillId="0" borderId="8" xfId="0" applyFont="1" applyFill="1" applyBorder="1"/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8" fillId="0" borderId="2" xfId="0" applyFont="1" applyFill="1" applyBorder="1"/>
    <xf numFmtId="0" fontId="6" fillId="0" borderId="12" xfId="35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/>
    </xf>
    <xf numFmtId="49" fontId="17" fillId="0" borderId="11" xfId="29" applyNumberFormat="1" applyFont="1" applyFill="1" applyBorder="1" applyAlignment="1">
      <alignment horizontal="center" vertical="center"/>
    </xf>
    <xf numFmtId="49" fontId="17" fillId="0" borderId="12" xfId="29" applyNumberFormat="1" applyFont="1" applyFill="1" applyBorder="1" applyAlignment="1">
      <alignment horizontal="center" vertical="center"/>
    </xf>
    <xf numFmtId="4" fontId="8" fillId="0" borderId="12" xfId="29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justify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justify" wrapText="1"/>
    </xf>
    <xf numFmtId="0" fontId="6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/>
    <xf numFmtId="2" fontId="8" fillId="0" borderId="0" xfId="0" applyNumberFormat="1" applyFont="1" applyFill="1"/>
    <xf numFmtId="4" fontId="8" fillId="0" borderId="21" xfId="0" applyNumberFormat="1" applyFont="1" applyFill="1" applyBorder="1" applyAlignment="1">
      <alignment horizontal="center"/>
    </xf>
    <xf numFmtId="4" fontId="8" fillId="0" borderId="10" xfId="0" applyNumberFormat="1" applyFont="1" applyFill="1" applyBorder="1" applyAlignment="1">
      <alignment horizontal="center"/>
    </xf>
    <xf numFmtId="4" fontId="8" fillId="0" borderId="0" xfId="0" applyNumberFormat="1" applyFont="1" applyFill="1" applyAlignment="1">
      <alignment horizontal="center"/>
    </xf>
    <xf numFmtId="4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8" fillId="0" borderId="12" xfId="29" applyFont="1" applyFill="1" applyBorder="1" applyAlignment="1">
      <alignment vertical="center"/>
    </xf>
    <xf numFmtId="0" fontId="17" fillId="0" borderId="22" xfId="0" applyFont="1" applyFill="1" applyBorder="1" applyAlignment="1">
      <alignment horizontal="center"/>
    </xf>
    <xf numFmtId="0" fontId="17" fillId="0" borderId="0" xfId="0" applyFont="1" applyFill="1"/>
    <xf numFmtId="9" fontId="12" fillId="0" borderId="22" xfId="0" applyNumberFormat="1" applyFont="1" applyFill="1" applyBorder="1" applyAlignment="1">
      <alignment horizontal="center"/>
    </xf>
    <xf numFmtId="9" fontId="12" fillId="0" borderId="24" xfId="0" applyNumberFormat="1" applyFont="1" applyFill="1" applyBorder="1" applyAlignment="1">
      <alignment horizontal="center"/>
    </xf>
    <xf numFmtId="0" fontId="22" fillId="0" borderId="0" xfId="35" applyFont="1" applyFill="1"/>
    <xf numFmtId="2" fontId="22" fillId="0" borderId="0" xfId="35" applyNumberFormat="1" applyFont="1" applyFill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/>
    </xf>
    <xf numFmtId="4" fontId="22" fillId="0" borderId="17" xfId="35" applyNumberFormat="1" applyFont="1" applyFill="1" applyBorder="1" applyAlignment="1" applyProtection="1">
      <alignment horizontal="center"/>
    </xf>
    <xf numFmtId="4" fontId="22" fillId="0" borderId="20" xfId="35" applyNumberFormat="1" applyFont="1" applyFill="1" applyBorder="1" applyAlignment="1" applyProtection="1">
      <alignment horizontal="center"/>
    </xf>
    <xf numFmtId="0" fontId="19" fillId="0" borderId="35" xfId="0" applyFont="1" applyFill="1" applyBorder="1" applyAlignment="1">
      <alignment horizontal="right"/>
    </xf>
    <xf numFmtId="4" fontId="6" fillId="0" borderId="10" xfId="0" applyNumberFormat="1" applyFont="1" applyFill="1" applyBorder="1" applyAlignment="1" applyProtection="1">
      <alignment horizontal="center"/>
    </xf>
    <xf numFmtId="0" fontId="21" fillId="0" borderId="4" xfId="35" applyFont="1" applyFill="1" applyBorder="1" applyAlignment="1">
      <alignment horizontal="center" wrapText="1"/>
    </xf>
    <xf numFmtId="4" fontId="22" fillId="0" borderId="4" xfId="35" applyNumberFormat="1" applyFont="1" applyFill="1" applyBorder="1" applyAlignment="1" applyProtection="1">
      <alignment horizontal="center"/>
    </xf>
    <xf numFmtId="4" fontId="22" fillId="0" borderId="5" xfId="35" applyNumberFormat="1" applyFont="1" applyFill="1" applyBorder="1" applyAlignment="1" applyProtection="1">
      <alignment horizontal="center"/>
    </xf>
    <xf numFmtId="0" fontId="22" fillId="0" borderId="3" xfId="35" applyFont="1" applyFill="1" applyBorder="1" applyAlignment="1">
      <alignment horizontal="center"/>
    </xf>
    <xf numFmtId="0" fontId="22" fillId="0" borderId="4" xfId="35" applyFont="1" applyFill="1" applyBorder="1"/>
    <xf numFmtId="0" fontId="22" fillId="0" borderId="4" xfId="35" applyFont="1" applyFill="1" applyBorder="1" applyAlignment="1">
      <alignment horizontal="center" wrapText="1"/>
    </xf>
    <xf numFmtId="4" fontId="22" fillId="0" borderId="12" xfId="0" applyNumberFormat="1" applyFont="1" applyFill="1" applyBorder="1" applyAlignment="1" applyProtection="1">
      <alignment horizontal="center"/>
    </xf>
    <xf numFmtId="4" fontId="22" fillId="0" borderId="12" xfId="36" applyNumberFormat="1" applyFont="1" applyFill="1" applyBorder="1" applyAlignment="1" applyProtection="1">
      <alignment horizontal="center"/>
    </xf>
    <xf numFmtId="4" fontId="22" fillId="0" borderId="14" xfId="36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6" fillId="0" borderId="9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29" fillId="0" borderId="0" xfId="0" applyFont="1" applyAlignment="1">
      <alignment horizontal="left"/>
    </xf>
    <xf numFmtId="0" fontId="29" fillId="0" borderId="0" xfId="0" applyFont="1"/>
    <xf numFmtId="0" fontId="0" fillId="0" borderId="0" xfId="0" applyAlignment="1">
      <alignment horizontal="left"/>
    </xf>
    <xf numFmtId="0" fontId="22" fillId="0" borderId="0" xfId="35" applyFont="1" applyFill="1" applyBorder="1"/>
    <xf numFmtId="0" fontId="22" fillId="0" borderId="0" xfId="35" applyFont="1" applyFill="1" applyBorder="1" applyAlignment="1">
      <alignment wrapText="1"/>
    </xf>
    <xf numFmtId="49" fontId="26" fillId="0" borderId="0" xfId="35" applyNumberFormat="1" applyFont="1" applyFill="1" applyBorder="1" applyAlignment="1">
      <alignment horizontal="center"/>
    </xf>
    <xf numFmtId="0" fontId="22" fillId="0" borderId="0" xfId="35" applyFont="1" applyFill="1" applyBorder="1" applyAlignment="1">
      <alignment horizontal="center" wrapText="1"/>
    </xf>
    <xf numFmtId="0" fontId="26" fillId="0" borderId="0" xfId="35" applyFont="1" applyFill="1" applyBorder="1" applyAlignment="1">
      <alignment horizontal="left"/>
    </xf>
    <xf numFmtId="0" fontId="26" fillId="0" borderId="0" xfId="35" applyFont="1" applyFill="1" applyBorder="1" applyAlignment="1">
      <alignment horizontal="center" wrapText="1"/>
    </xf>
    <xf numFmtId="0" fontId="26" fillId="0" borderId="0" xfId="35" applyFont="1" applyFill="1" applyBorder="1" applyAlignment="1">
      <alignment horizontal="center"/>
    </xf>
    <xf numFmtId="4" fontId="26" fillId="0" borderId="0" xfId="35" applyNumberFormat="1" applyFont="1" applyFill="1" applyBorder="1" applyAlignment="1">
      <alignment horizontal="center" wrapText="1"/>
    </xf>
    <xf numFmtId="0" fontId="26" fillId="0" borderId="0" xfId="35" applyFont="1" applyFill="1" applyAlignment="1">
      <alignment horizontal="center"/>
    </xf>
    <xf numFmtId="0" fontId="26" fillId="0" borderId="0" xfId="35" applyFont="1" applyFill="1" applyAlignment="1">
      <alignment horizontal="right"/>
    </xf>
    <xf numFmtId="0" fontId="26" fillId="0" borderId="0" xfId="35" applyFont="1" applyFill="1" applyAlignment="1">
      <alignment horizontal="left"/>
    </xf>
    <xf numFmtId="0" fontId="22" fillId="0" borderId="0" xfId="29" applyFont="1" applyFill="1" applyAlignment="1">
      <alignment vertical="center"/>
    </xf>
    <xf numFmtId="0" fontId="22" fillId="0" borderId="15" xfId="35" applyFont="1" applyFill="1" applyBorder="1" applyAlignment="1">
      <alignment horizontal="center" vertical="center" textRotation="90" wrapText="1"/>
    </xf>
    <xf numFmtId="0" fontId="22" fillId="0" borderId="16" xfId="35" applyFont="1" applyFill="1" applyBorder="1" applyAlignment="1">
      <alignment horizontal="center" vertical="center" textRotation="90" wrapText="1"/>
    </xf>
    <xf numFmtId="0" fontId="22" fillId="0" borderId="18" xfId="35" applyFont="1" applyFill="1" applyBorder="1" applyAlignment="1">
      <alignment horizontal="center"/>
    </xf>
    <xf numFmtId="0" fontId="22" fillId="0" borderId="19" xfId="35" applyFont="1" applyFill="1" applyBorder="1" applyAlignment="1">
      <alignment horizontal="left" wrapText="1"/>
    </xf>
    <xf numFmtId="0" fontId="22" fillId="0" borderId="19" xfId="35" applyFont="1" applyFill="1" applyBorder="1" applyAlignment="1">
      <alignment horizontal="center" wrapText="1"/>
    </xf>
    <xf numFmtId="2" fontId="26" fillId="0" borderId="19" xfId="35" applyNumberFormat="1" applyFont="1" applyFill="1" applyBorder="1" applyAlignment="1">
      <alignment horizontal="center"/>
    </xf>
    <xf numFmtId="43" fontId="22" fillId="0" borderId="19" xfId="35" applyNumberFormat="1" applyFont="1" applyFill="1" applyBorder="1" applyAlignment="1" applyProtection="1">
      <alignment horizontal="center"/>
    </xf>
    <xf numFmtId="43" fontId="22" fillId="0" borderId="13" xfId="35" applyNumberFormat="1" applyFont="1" applyFill="1" applyBorder="1" applyAlignment="1" applyProtection="1">
      <alignment horizontal="center"/>
    </xf>
    <xf numFmtId="0" fontId="22" fillId="0" borderId="11" xfId="35" applyFont="1" applyFill="1" applyBorder="1"/>
    <xf numFmtId="0" fontId="22" fillId="0" borderId="12" xfId="35" applyFont="1" applyFill="1" applyBorder="1"/>
    <xf numFmtId="4" fontId="22" fillId="0" borderId="12" xfId="35" applyNumberFormat="1" applyFont="1" applyFill="1" applyBorder="1" applyAlignment="1">
      <alignment horizontal="center"/>
    </xf>
    <xf numFmtId="43" fontId="22" fillId="0" borderId="12" xfId="35" applyNumberFormat="1" applyFont="1" applyFill="1" applyBorder="1" applyAlignment="1" applyProtection="1">
      <alignment horizontal="center"/>
    </xf>
    <xf numFmtId="4" fontId="22" fillId="0" borderId="14" xfId="35" applyNumberFormat="1" applyFont="1" applyFill="1" applyBorder="1" applyAlignment="1">
      <alignment horizontal="center"/>
    </xf>
    <xf numFmtId="0" fontId="22" fillId="0" borderId="18" xfId="35" applyFont="1" applyFill="1" applyBorder="1"/>
    <xf numFmtId="0" fontId="22" fillId="0" borderId="19" xfId="35" applyFont="1" applyFill="1" applyBorder="1"/>
    <xf numFmtId="4" fontId="22" fillId="0" borderId="19" xfId="35" applyNumberFormat="1" applyFont="1" applyFill="1" applyBorder="1" applyAlignment="1">
      <alignment horizontal="center"/>
    </xf>
    <xf numFmtId="4" fontId="22" fillId="0" borderId="13" xfId="35" applyNumberFormat="1" applyFont="1" applyFill="1" applyBorder="1" applyAlignment="1">
      <alignment horizontal="center"/>
    </xf>
    <xf numFmtId="0" fontId="22" fillId="0" borderId="2" xfId="35" applyFont="1" applyFill="1" applyBorder="1" applyAlignment="1">
      <alignment wrapText="1"/>
    </xf>
    <xf numFmtId="0" fontId="22" fillId="0" borderId="12" xfId="35" applyFont="1" applyFill="1" applyBorder="1" applyAlignment="1">
      <alignment wrapText="1"/>
    </xf>
    <xf numFmtId="0" fontId="22" fillId="0" borderId="12" xfId="0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0" fontId="22" fillId="0" borderId="0" xfId="0" applyFont="1"/>
    <xf numFmtId="0" fontId="22" fillId="0" borderId="12" xfId="0" applyFont="1" applyBorder="1" applyAlignment="1">
      <alignment horizontal="center"/>
    </xf>
    <xf numFmtId="0" fontId="22" fillId="0" borderId="12" xfId="0" applyFont="1" applyBorder="1"/>
    <xf numFmtId="0" fontId="22" fillId="0" borderId="12" xfId="0" applyFont="1" applyBorder="1" applyAlignment="1">
      <alignment horizontal="left"/>
    </xf>
    <xf numFmtId="0" fontId="22" fillId="0" borderId="19" xfId="35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2" fontId="28" fillId="0" borderId="12" xfId="0" applyNumberFormat="1" applyFont="1" applyBorder="1" applyAlignment="1">
      <alignment horizontal="center" vertical="center"/>
    </xf>
    <xf numFmtId="2" fontId="28" fillId="0" borderId="12" xfId="0" applyNumberFormat="1" applyFont="1" applyBorder="1" applyAlignment="1">
      <alignment horizontal="center" vertical="center" wrapText="1"/>
    </xf>
    <xf numFmtId="49" fontId="22" fillId="0" borderId="32" xfId="29" applyNumberFormat="1" applyFont="1" applyFill="1" applyBorder="1" applyAlignment="1">
      <alignment horizontal="center" vertical="center"/>
    </xf>
    <xf numFmtId="49" fontId="22" fillId="0" borderId="29" xfId="29" applyNumberFormat="1" applyFont="1" applyFill="1" applyBorder="1" applyAlignment="1">
      <alignment horizontal="center" vertical="center"/>
    </xf>
    <xf numFmtId="0" fontId="22" fillId="0" borderId="29" xfId="29" applyFont="1" applyFill="1" applyBorder="1" applyAlignment="1">
      <alignment horizontal="center" vertical="center"/>
    </xf>
    <xf numFmtId="0" fontId="22" fillId="0" borderId="29" xfId="29" applyFont="1" applyFill="1" applyBorder="1" applyAlignment="1">
      <alignment horizontal="center" vertical="center" wrapText="1"/>
    </xf>
    <xf numFmtId="0" fontId="22" fillId="0" borderId="36" xfId="29" applyFont="1" applyFill="1" applyBorder="1" applyAlignment="1">
      <alignment horizontal="center" vertical="center" wrapText="1"/>
    </xf>
    <xf numFmtId="0" fontId="22" fillId="0" borderId="25" xfId="35" applyFont="1" applyFill="1" applyBorder="1"/>
    <xf numFmtId="0" fontId="22" fillId="0" borderId="17" xfId="35" applyFont="1" applyFill="1" applyBorder="1"/>
    <xf numFmtId="2" fontId="27" fillId="0" borderId="4" xfId="35" applyNumberFormat="1" applyFont="1" applyFill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8" fillId="0" borderId="25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justify" wrapText="1"/>
    </xf>
    <xf numFmtId="0" fontId="8" fillId="0" borderId="17" xfId="0" applyFont="1" applyFill="1" applyBorder="1" applyAlignment="1">
      <alignment horizontal="left" vertical="center" wrapText="1"/>
    </xf>
    <xf numFmtId="4" fontId="8" fillId="0" borderId="17" xfId="0" applyNumberFormat="1" applyFont="1" applyFill="1" applyBorder="1" applyAlignment="1" applyProtection="1">
      <alignment horizontal="center" vertical="center" wrapText="1"/>
    </xf>
    <xf numFmtId="4" fontId="8" fillId="0" borderId="20" xfId="0" applyNumberFormat="1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4" fontId="17" fillId="0" borderId="22" xfId="29" applyNumberFormat="1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 applyProtection="1">
      <alignment horizontal="center" vertical="center" wrapText="1"/>
    </xf>
    <xf numFmtId="4" fontId="8" fillId="0" borderId="37" xfId="0" applyNumberFormat="1" applyFont="1" applyFill="1" applyBorder="1" applyAlignment="1" applyProtection="1">
      <alignment horizontal="center" vertical="center" wrapText="1"/>
    </xf>
    <xf numFmtId="4" fontId="8" fillId="0" borderId="42" xfId="29" applyNumberFormat="1" applyFont="1" applyFill="1" applyBorder="1" applyAlignment="1">
      <alignment horizontal="center" vertical="center"/>
    </xf>
    <xf numFmtId="4" fontId="6" fillId="0" borderId="43" xfId="0" applyNumberFormat="1" applyFont="1" applyFill="1" applyBorder="1" applyAlignment="1" applyProtection="1">
      <alignment horizontal="center"/>
    </xf>
    <xf numFmtId="4" fontId="8" fillId="0" borderId="44" xfId="0" applyNumberFormat="1" applyFont="1" applyFill="1" applyBorder="1" applyAlignment="1" applyProtection="1">
      <alignment horizontal="center" vertical="center" wrapText="1"/>
    </xf>
    <xf numFmtId="4" fontId="8" fillId="0" borderId="46" xfId="0" applyNumberFormat="1" applyFont="1" applyFill="1" applyBorder="1" applyAlignment="1" applyProtection="1">
      <alignment horizontal="center" vertical="center" wrapText="1"/>
    </xf>
    <xf numFmtId="4" fontId="8" fillId="0" borderId="47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/>
    </xf>
    <xf numFmtId="4" fontId="8" fillId="0" borderId="46" xfId="0" applyNumberFormat="1" applyFont="1" applyFill="1" applyBorder="1" applyAlignment="1">
      <alignment horizontal="center"/>
    </xf>
    <xf numFmtId="4" fontId="8" fillId="0" borderId="47" xfId="0" applyNumberFormat="1" applyFont="1" applyFill="1" applyBorder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26" fillId="0" borderId="0" xfId="35" applyFont="1" applyFill="1" applyBorder="1" applyAlignment="1">
      <alignment horizontal="left"/>
    </xf>
    <xf numFmtId="0" fontId="26" fillId="0" borderId="0" xfId="35" applyFont="1" applyFill="1" applyBorder="1" applyAlignment="1">
      <alignment horizontal="center" wrapText="1"/>
    </xf>
    <xf numFmtId="4" fontId="26" fillId="0" borderId="0" xfId="35" applyNumberFormat="1" applyFont="1" applyFill="1" applyBorder="1" applyAlignment="1">
      <alignment horizontal="center" wrapText="1"/>
    </xf>
    <xf numFmtId="0" fontId="26" fillId="0" borderId="0" xfId="35" applyFont="1" applyFill="1" applyAlignment="1">
      <alignment horizontal="right"/>
    </xf>
    <xf numFmtId="0" fontId="26" fillId="0" borderId="0" xfId="35" applyFont="1" applyFill="1" applyAlignment="1">
      <alignment horizontal="left"/>
    </xf>
    <xf numFmtId="0" fontId="22" fillId="0" borderId="0" xfId="35" applyFont="1" applyFill="1" applyBorder="1" applyAlignment="1">
      <alignment horizontal="center" wrapText="1"/>
    </xf>
    <xf numFmtId="10" fontId="20" fillId="0" borderId="48" xfId="0" applyNumberFormat="1" applyFont="1" applyFill="1" applyBorder="1" applyAlignment="1">
      <alignment horizontal="right"/>
    </xf>
    <xf numFmtId="4" fontId="8" fillId="0" borderId="45" xfId="0" applyNumberFormat="1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center"/>
    </xf>
    <xf numFmtId="0" fontId="8" fillId="0" borderId="17" xfId="0" applyFont="1" applyFill="1" applyBorder="1" applyAlignment="1">
      <alignment horizontal="right" vertical="center" wrapText="1"/>
    </xf>
    <xf numFmtId="0" fontId="8" fillId="0" borderId="12" xfId="0" applyFont="1" applyFill="1" applyBorder="1" applyAlignment="1">
      <alignment horizontal="righ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 vertical="center"/>
    </xf>
    <xf numFmtId="0" fontId="22" fillId="0" borderId="12" xfId="0" applyFont="1" applyFill="1" applyBorder="1"/>
    <xf numFmtId="2" fontId="28" fillId="0" borderId="12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center"/>
    </xf>
    <xf numFmtId="2" fontId="28" fillId="0" borderId="12" xfId="0" applyNumberFormat="1" applyFont="1" applyFill="1" applyBorder="1" applyAlignment="1">
      <alignment horizontal="center" vertical="center" wrapText="1"/>
    </xf>
    <xf numFmtId="0" fontId="22" fillId="0" borderId="25" xfId="35" applyFont="1" applyFill="1" applyBorder="1" applyAlignment="1">
      <alignment horizontal="center"/>
    </xf>
    <xf numFmtId="0" fontId="21" fillId="0" borderId="17" xfId="35" applyFont="1" applyFill="1" applyBorder="1" applyAlignment="1">
      <alignment horizontal="center" wrapText="1"/>
    </xf>
    <xf numFmtId="0" fontId="22" fillId="0" borderId="17" xfId="35" applyFont="1" applyFill="1" applyBorder="1" applyAlignment="1">
      <alignment horizontal="center" wrapText="1"/>
    </xf>
    <xf numFmtId="2" fontId="27" fillId="0" borderId="17" xfId="35" applyNumberFormat="1" applyFont="1" applyFill="1" applyBorder="1" applyAlignment="1">
      <alignment horizontal="center"/>
    </xf>
    <xf numFmtId="0" fontId="22" fillId="0" borderId="23" xfId="35" applyFont="1" applyFill="1" applyBorder="1"/>
    <xf numFmtId="0" fontId="22" fillId="0" borderId="13" xfId="35" applyFont="1" applyFill="1" applyBorder="1" applyAlignment="1">
      <alignment horizontal="center"/>
    </xf>
    <xf numFmtId="0" fontId="22" fillId="0" borderId="49" xfId="35" applyFont="1" applyFill="1" applyBorder="1" applyAlignment="1">
      <alignment horizontal="center"/>
    </xf>
    <xf numFmtId="0" fontId="22" fillId="0" borderId="50" xfId="35" applyFont="1" applyFill="1" applyBorder="1" applyAlignment="1">
      <alignment horizontal="center"/>
    </xf>
    <xf numFmtId="2" fontId="22" fillId="0" borderId="0" xfId="0" applyNumberFormat="1" applyFont="1" applyFill="1"/>
    <xf numFmtId="0" fontId="22" fillId="0" borderId="17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22" fillId="0" borderId="0" xfId="35" applyFont="1" applyFill="1" applyBorder="1" applyAlignment="1">
      <alignment horizontal="center" wrapText="1"/>
    </xf>
    <xf numFmtId="0" fontId="26" fillId="0" borderId="0" xfId="35" applyFont="1" applyFill="1" applyAlignment="1">
      <alignment horizontal="right"/>
    </xf>
    <xf numFmtId="0" fontId="26" fillId="0" borderId="0" xfId="35" applyFont="1" applyFill="1" applyAlignment="1">
      <alignment horizontal="left"/>
    </xf>
    <xf numFmtId="0" fontId="26" fillId="0" borderId="0" xfId="35" applyFont="1" applyFill="1" applyBorder="1" applyAlignment="1">
      <alignment horizontal="left"/>
    </xf>
    <xf numFmtId="0" fontId="26" fillId="0" borderId="0" xfId="35" applyFont="1" applyFill="1" applyBorder="1" applyAlignment="1">
      <alignment horizontal="center" wrapText="1"/>
    </xf>
    <xf numFmtId="4" fontId="26" fillId="0" borderId="0" xfId="35" applyNumberFormat="1" applyFont="1" applyFill="1" applyBorder="1" applyAlignment="1">
      <alignment horizontal="center" wrapText="1"/>
    </xf>
    <xf numFmtId="4" fontId="8" fillId="0" borderId="5" xfId="0" applyNumberFormat="1" applyFont="1" applyFill="1" applyBorder="1" applyAlignment="1">
      <alignment horizontal="center"/>
    </xf>
    <xf numFmtId="4" fontId="8" fillId="0" borderId="13" xfId="0" applyNumberFormat="1" applyFont="1" applyFill="1" applyBorder="1" applyAlignment="1">
      <alignment horizontal="center"/>
    </xf>
    <xf numFmtId="0" fontId="22" fillId="0" borderId="11" xfId="35" applyFont="1" applyFill="1" applyBorder="1" applyAlignment="1">
      <alignment horizontal="center"/>
    </xf>
    <xf numFmtId="0" fontId="21" fillId="0" borderId="12" xfId="35" applyFont="1" applyFill="1" applyBorder="1" applyAlignment="1">
      <alignment horizontal="center" wrapText="1"/>
    </xf>
    <xf numFmtId="0" fontId="22" fillId="0" borderId="12" xfId="35" applyFont="1" applyFill="1" applyBorder="1" applyAlignment="1">
      <alignment horizontal="center" wrapText="1"/>
    </xf>
    <xf numFmtId="2" fontId="27" fillId="0" borderId="12" xfId="35" applyNumberFormat="1" applyFont="1" applyFill="1" applyBorder="1" applyAlignment="1">
      <alignment horizontal="center"/>
    </xf>
    <xf numFmtId="4" fontId="22" fillId="0" borderId="12" xfId="35" applyNumberFormat="1" applyFont="1" applyFill="1" applyBorder="1" applyAlignment="1" applyProtection="1">
      <alignment horizontal="center"/>
    </xf>
    <xf numFmtId="4" fontId="22" fillId="0" borderId="14" xfId="35" applyNumberFormat="1" applyFont="1" applyFill="1" applyBorder="1" applyAlignment="1" applyProtection="1">
      <alignment horizontal="center"/>
    </xf>
    <xf numFmtId="49" fontId="22" fillId="0" borderId="8" xfId="29" applyNumberFormat="1" applyFont="1" applyFill="1" applyBorder="1" applyAlignment="1">
      <alignment horizontal="center" vertical="center"/>
    </xf>
    <xf numFmtId="49" fontId="22" fillId="0" borderId="9" xfId="29" applyNumberFormat="1" applyFont="1" applyFill="1" applyBorder="1" applyAlignment="1">
      <alignment horizontal="center" vertical="center"/>
    </xf>
    <xf numFmtId="0" fontId="22" fillId="0" borderId="9" xfId="29" applyFont="1" applyFill="1" applyBorder="1" applyAlignment="1">
      <alignment horizontal="center" vertical="center"/>
    </xf>
    <xf numFmtId="0" fontId="22" fillId="0" borderId="9" xfId="29" applyFont="1" applyFill="1" applyBorder="1" applyAlignment="1">
      <alignment horizontal="center" vertical="center" wrapText="1"/>
    </xf>
    <xf numFmtId="0" fontId="22" fillId="0" borderId="10" xfId="29" applyFont="1" applyFill="1" applyBorder="1" applyAlignment="1">
      <alignment horizontal="center" vertical="center" wrapText="1"/>
    </xf>
    <xf numFmtId="17" fontId="22" fillId="0" borderId="12" xfId="0" applyNumberFormat="1" applyFont="1" applyFill="1" applyBorder="1" applyAlignment="1">
      <alignment horizontal="center" vertical="center"/>
    </xf>
    <xf numFmtId="165" fontId="28" fillId="0" borderId="12" xfId="0" applyNumberFormat="1" applyFont="1" applyFill="1" applyBorder="1" applyAlignment="1">
      <alignment horizontal="center" vertical="center"/>
    </xf>
    <xf numFmtId="0" fontId="30" fillId="0" borderId="54" xfId="35" applyFont="1" applyFill="1" applyBorder="1" applyAlignment="1">
      <alignment horizontal="center"/>
    </xf>
    <xf numFmtId="0" fontId="30" fillId="0" borderId="55" xfId="35" applyFont="1" applyFill="1" applyBorder="1"/>
    <xf numFmtId="0" fontId="21" fillId="0" borderId="55" xfId="35" applyFont="1" applyFill="1" applyBorder="1" applyAlignment="1">
      <alignment horizontal="center" wrapText="1"/>
    </xf>
    <xf numFmtId="0" fontId="30" fillId="0" borderId="55" xfId="35" applyFont="1" applyFill="1" applyBorder="1" applyAlignment="1">
      <alignment horizontal="center" wrapText="1"/>
    </xf>
    <xf numFmtId="2" fontId="31" fillId="0" borderId="55" xfId="35" applyNumberFormat="1" applyFont="1" applyFill="1" applyBorder="1" applyAlignment="1">
      <alignment horizontal="center"/>
    </xf>
    <xf numFmtId="4" fontId="22" fillId="0" borderId="55" xfId="35" applyNumberFormat="1" applyFont="1" applyFill="1" applyBorder="1" applyAlignment="1" applyProtection="1">
      <alignment horizontal="center"/>
    </xf>
    <xf numFmtId="4" fontId="22" fillId="0" borderId="56" xfId="35" applyNumberFormat="1" applyFont="1" applyFill="1" applyBorder="1" applyAlignment="1" applyProtection="1">
      <alignment horizontal="center"/>
    </xf>
    <xf numFmtId="0" fontId="8" fillId="0" borderId="11" xfId="36" applyFont="1" applyFill="1" applyBorder="1" applyAlignment="1">
      <alignment horizontal="center"/>
    </xf>
    <xf numFmtId="0" fontId="8" fillId="0" borderId="12" xfId="36" applyFont="1" applyFill="1" applyBorder="1" applyAlignment="1">
      <alignment horizontal="center"/>
    </xf>
    <xf numFmtId="0" fontId="8" fillId="0" borderId="12" xfId="32" applyFont="1" applyFill="1" applyBorder="1" applyAlignment="1">
      <alignment horizontal="left" wrapText="1"/>
    </xf>
    <xf numFmtId="0" fontId="8" fillId="0" borderId="12" xfId="32" applyFont="1" applyFill="1" applyBorder="1" applyAlignment="1">
      <alignment horizontal="center" wrapText="1"/>
    </xf>
    <xf numFmtId="2" fontId="12" fillId="0" borderId="12" xfId="32" applyNumberFormat="1" applyFont="1" applyFill="1" applyBorder="1" applyAlignment="1">
      <alignment horizontal="center"/>
    </xf>
    <xf numFmtId="4" fontId="8" fillId="0" borderId="12" xfId="36" applyNumberFormat="1" applyFont="1" applyFill="1" applyBorder="1" applyAlignment="1" applyProtection="1">
      <alignment horizontal="center"/>
    </xf>
    <xf numFmtId="4" fontId="8" fillId="0" borderId="12" xfId="0" applyNumberFormat="1" applyFont="1" applyFill="1" applyBorder="1" applyAlignment="1" applyProtection="1">
      <alignment horizontal="center"/>
    </xf>
    <xf numFmtId="4" fontId="8" fillId="0" borderId="14" xfId="36" applyNumberFormat="1" applyFont="1" applyFill="1" applyBorder="1" applyAlignment="1" applyProtection="1">
      <alignment horizontal="center"/>
    </xf>
    <xf numFmtId="0" fontId="8" fillId="0" borderId="0" xfId="36" applyFont="1" applyFill="1"/>
    <xf numFmtId="2" fontId="8" fillId="0" borderId="0" xfId="36" applyNumberFormat="1" applyFont="1" applyFill="1" applyAlignment="1">
      <alignment vertical="center"/>
    </xf>
    <xf numFmtId="0" fontId="8" fillId="0" borderId="12" xfId="32" applyFont="1" applyFill="1" applyBorder="1" applyAlignment="1">
      <alignment horizontal="right" wrapText="1"/>
    </xf>
    <xf numFmtId="0" fontId="22" fillId="0" borderId="57" xfId="35" applyFont="1" applyFill="1" applyBorder="1" applyAlignment="1">
      <alignment horizontal="center"/>
    </xf>
    <xf numFmtId="0" fontId="30" fillId="0" borderId="53" xfId="35" applyFont="1" applyFill="1" applyBorder="1" applyAlignment="1">
      <alignment horizontal="center"/>
    </xf>
    <xf numFmtId="0" fontId="22" fillId="0" borderId="53" xfId="35" applyFont="1" applyFill="1" applyBorder="1" applyAlignment="1">
      <alignment horizontal="center" wrapText="1"/>
    </xf>
    <xf numFmtId="2" fontId="21" fillId="0" borderId="53" xfId="35" applyNumberFormat="1" applyFont="1" applyFill="1" applyBorder="1" applyAlignment="1">
      <alignment horizontal="center"/>
    </xf>
    <xf numFmtId="4" fontId="22" fillId="0" borderId="53" xfId="35" applyNumberFormat="1" applyFont="1" applyFill="1" applyBorder="1" applyAlignment="1" applyProtection="1">
      <alignment horizontal="center"/>
    </xf>
    <xf numFmtId="0" fontId="8" fillId="0" borderId="12" xfId="36" applyFont="1" applyFill="1" applyBorder="1" applyAlignment="1">
      <alignment horizontal="center" wrapText="1"/>
    </xf>
    <xf numFmtId="2" fontId="12" fillId="0" borderId="12" xfId="36" applyNumberFormat="1" applyFont="1" applyFill="1" applyBorder="1" applyAlignment="1">
      <alignment horizontal="center"/>
    </xf>
    <xf numFmtId="0" fontId="8" fillId="0" borderId="12" xfId="36" applyFont="1" applyFill="1" applyBorder="1" applyAlignment="1">
      <alignment horizontal="right" wrapText="1"/>
    </xf>
    <xf numFmtId="0" fontId="8" fillId="0" borderId="12" xfId="38" applyFont="1" applyFill="1" applyBorder="1" applyAlignment="1">
      <alignment horizontal="center"/>
    </xf>
    <xf numFmtId="0" fontId="8" fillId="0" borderId="12" xfId="38" applyFont="1" applyFill="1" applyBorder="1" applyAlignment="1">
      <alignment horizontal="right" wrapText="1"/>
    </xf>
    <xf numFmtId="0" fontId="8" fillId="0" borderId="12" xfId="38" applyFont="1" applyFill="1" applyBorder="1" applyAlignment="1">
      <alignment horizontal="center" wrapText="1"/>
    </xf>
    <xf numFmtId="2" fontId="12" fillId="0" borderId="12" xfId="38" applyNumberFormat="1" applyFont="1" applyFill="1" applyBorder="1" applyAlignment="1">
      <alignment horizontal="center"/>
    </xf>
    <xf numFmtId="4" fontId="8" fillId="0" borderId="12" xfId="38" applyNumberFormat="1" applyFont="1" applyFill="1" applyBorder="1" applyAlignment="1" applyProtection="1">
      <alignment horizontal="center"/>
    </xf>
    <xf numFmtId="0" fontId="8" fillId="0" borderId="0" xfId="38" applyFont="1" applyFill="1" applyAlignment="1">
      <alignment horizontal="right"/>
    </xf>
    <xf numFmtId="0" fontId="8" fillId="0" borderId="0" xfId="38" applyFont="1" applyFill="1"/>
    <xf numFmtId="0" fontId="22" fillId="0" borderId="53" xfId="35" applyFont="1" applyFill="1" applyBorder="1" applyAlignment="1">
      <alignment horizontal="right" wrapText="1"/>
    </xf>
    <xf numFmtId="165" fontId="12" fillId="0" borderId="12" xfId="32" applyNumberFormat="1" applyFont="1" applyFill="1" applyBorder="1" applyAlignment="1">
      <alignment horizontal="center"/>
    </xf>
    <xf numFmtId="0" fontId="22" fillId="0" borderId="0" xfId="35" applyFont="1" applyFill="1" applyBorder="1" applyAlignment="1">
      <alignment horizontal="center" wrapText="1"/>
    </xf>
    <xf numFmtId="0" fontId="26" fillId="0" borderId="0" xfId="35" applyFont="1" applyFill="1" applyAlignment="1">
      <alignment horizontal="right"/>
    </xf>
    <xf numFmtId="0" fontId="26" fillId="0" borderId="0" xfId="35" applyFont="1" applyFill="1" applyAlignment="1">
      <alignment horizontal="left"/>
    </xf>
    <xf numFmtId="0" fontId="26" fillId="0" borderId="0" xfId="35" applyFont="1" applyFill="1" applyBorder="1" applyAlignment="1">
      <alignment horizontal="left"/>
    </xf>
    <xf numFmtId="0" fontId="26" fillId="0" borderId="0" xfId="35" applyFont="1" applyFill="1" applyBorder="1" applyAlignment="1">
      <alignment horizontal="center" wrapText="1"/>
    </xf>
    <xf numFmtId="4" fontId="26" fillId="0" borderId="0" xfId="35" applyNumberFormat="1" applyFont="1" applyFill="1" applyBorder="1" applyAlignment="1">
      <alignment horizontal="center" wrapText="1"/>
    </xf>
    <xf numFmtId="0" fontId="17" fillId="0" borderId="0" xfId="35" applyFont="1" applyFill="1" applyBorder="1"/>
    <xf numFmtId="0" fontId="17" fillId="0" borderId="0" xfId="35" applyFont="1" applyFill="1" applyBorder="1" applyAlignment="1">
      <alignment wrapText="1"/>
    </xf>
    <xf numFmtId="49" fontId="19" fillId="0" borderId="0" xfId="35" applyNumberFormat="1" applyFont="1" applyFill="1" applyBorder="1" applyAlignment="1">
      <alignment horizontal="center"/>
    </xf>
    <xf numFmtId="0" fontId="17" fillId="0" borderId="0" xfId="35" applyFont="1" applyFill="1" applyBorder="1" applyAlignment="1">
      <alignment horizontal="center" wrapText="1"/>
    </xf>
    <xf numFmtId="0" fontId="19" fillId="0" borderId="0" xfId="35" applyFont="1" applyFill="1" applyBorder="1" applyAlignment="1">
      <alignment horizontal="left"/>
    </xf>
    <xf numFmtId="0" fontId="19" fillId="0" borderId="0" xfId="35" applyFont="1" applyFill="1" applyBorder="1" applyAlignment="1">
      <alignment horizontal="center" wrapText="1"/>
    </xf>
    <xf numFmtId="0" fontId="19" fillId="0" borderId="0" xfId="35" applyFont="1" applyFill="1" applyBorder="1" applyAlignment="1">
      <alignment horizontal="center"/>
    </xf>
    <xf numFmtId="4" fontId="19" fillId="0" borderId="0" xfId="35" applyNumberFormat="1" applyFont="1" applyFill="1" applyBorder="1" applyAlignment="1">
      <alignment horizontal="center" wrapText="1"/>
    </xf>
    <xf numFmtId="0" fontId="17" fillId="0" borderId="0" xfId="35" applyFont="1" applyFill="1"/>
    <xf numFmtId="0" fontId="19" fillId="0" borderId="0" xfId="35" applyFont="1" applyFill="1" applyAlignment="1">
      <alignment horizontal="center"/>
    </xf>
    <xf numFmtId="0" fontId="19" fillId="0" borderId="0" xfId="35" applyFont="1" applyFill="1" applyAlignment="1">
      <alignment horizontal="right"/>
    </xf>
    <xf numFmtId="0" fontId="19" fillId="0" borderId="0" xfId="35" applyFont="1" applyFill="1" applyAlignment="1">
      <alignment horizontal="left"/>
    </xf>
    <xf numFmtId="0" fontId="17" fillId="0" borderId="0" xfId="29" applyFont="1" applyFill="1" applyAlignment="1">
      <alignment vertical="center"/>
    </xf>
    <xf numFmtId="0" fontId="17" fillId="0" borderId="15" xfId="35" applyFont="1" applyFill="1" applyBorder="1" applyAlignment="1">
      <alignment horizontal="center" vertical="center" textRotation="90" wrapText="1"/>
    </xf>
    <xf numFmtId="0" fontId="17" fillId="0" borderId="16" xfId="35" applyFont="1" applyFill="1" applyBorder="1" applyAlignment="1">
      <alignment horizontal="center" vertical="center" textRotation="90" wrapText="1"/>
    </xf>
    <xf numFmtId="0" fontId="17" fillId="0" borderId="17" xfId="35" applyFont="1" applyFill="1" applyBorder="1"/>
    <xf numFmtId="4" fontId="17" fillId="0" borderId="17" xfId="35" applyNumberFormat="1" applyFont="1" applyFill="1" applyBorder="1" applyAlignment="1" applyProtection="1">
      <alignment horizontal="center"/>
    </xf>
    <xf numFmtId="4" fontId="17" fillId="0" borderId="20" xfId="35" applyNumberFormat="1" applyFont="1" applyFill="1" applyBorder="1" applyAlignment="1" applyProtection="1">
      <alignment horizontal="center"/>
    </xf>
    <xf numFmtId="0" fontId="17" fillId="0" borderId="18" xfId="35" applyFont="1" applyFill="1" applyBorder="1"/>
    <xf numFmtId="0" fontId="17" fillId="0" borderId="19" xfId="35" applyFont="1" applyFill="1" applyBorder="1"/>
    <xf numFmtId="0" fontId="17" fillId="0" borderId="18" xfId="35" applyFont="1" applyFill="1" applyBorder="1" applyAlignment="1">
      <alignment horizontal="center"/>
    </xf>
    <xf numFmtId="2" fontId="17" fillId="0" borderId="12" xfId="0" applyNumberFormat="1" applyFont="1" applyFill="1" applyBorder="1" applyAlignment="1">
      <alignment horizontal="center" vertical="center"/>
    </xf>
    <xf numFmtId="4" fontId="17" fillId="0" borderId="12" xfId="36" applyNumberFormat="1" applyFont="1" applyFill="1" applyBorder="1" applyAlignment="1" applyProtection="1">
      <alignment horizontal="center"/>
    </xf>
    <xf numFmtId="4" fontId="17" fillId="0" borderId="12" xfId="0" applyNumberFormat="1" applyFont="1" applyFill="1" applyBorder="1" applyAlignment="1" applyProtection="1">
      <alignment horizontal="center"/>
    </xf>
    <xf numFmtId="4" fontId="17" fillId="0" borderId="14" xfId="36" applyNumberFormat="1" applyFont="1" applyFill="1" applyBorder="1" applyAlignment="1" applyProtection="1">
      <alignment horizontal="center"/>
    </xf>
    <xf numFmtId="0" fontId="19" fillId="20" borderId="12" xfId="37" applyFont="1" applyFill="1" applyBorder="1" applyAlignment="1">
      <alignment horizontal="left" vertical="center" wrapText="1"/>
    </xf>
    <xf numFmtId="2" fontId="19" fillId="20" borderId="12" xfId="37" applyNumberFormat="1" applyFont="1" applyFill="1" applyBorder="1" applyAlignment="1">
      <alignment horizontal="center" vertical="center" wrapText="1"/>
    </xf>
    <xf numFmtId="0" fontId="17" fillId="20" borderId="0" xfId="37" applyFont="1" applyFill="1" applyAlignment="1">
      <alignment horizontal="left" vertical="center" wrapText="1"/>
    </xf>
    <xf numFmtId="0" fontId="17" fillId="20" borderId="12" xfId="37" applyFont="1" applyFill="1" applyBorder="1" applyAlignment="1">
      <alignment horizontal="center" vertical="center" wrapText="1"/>
    </xf>
    <xf numFmtId="0" fontId="17" fillId="20" borderId="12" xfId="37" applyFont="1" applyFill="1" applyBorder="1" applyAlignment="1">
      <alignment horizontal="left" vertical="center" wrapText="1"/>
    </xf>
    <xf numFmtId="0" fontId="17" fillId="20" borderId="12" xfId="0" applyFont="1" applyFill="1" applyBorder="1" applyAlignment="1">
      <alignment horizontal="left" vertical="center" wrapText="1"/>
    </xf>
    <xf numFmtId="0" fontId="17" fillId="20" borderId="12" xfId="0" applyFont="1" applyFill="1" applyBorder="1" applyAlignment="1">
      <alignment horizontal="center" vertical="center" wrapText="1"/>
    </xf>
    <xf numFmtId="0" fontId="17" fillId="0" borderId="19" xfId="35" applyFont="1" applyFill="1" applyBorder="1" applyAlignment="1">
      <alignment horizontal="center"/>
    </xf>
    <xf numFmtId="0" fontId="17" fillId="0" borderId="19" xfId="35" applyFont="1" applyFill="1" applyBorder="1" applyAlignment="1">
      <alignment horizontal="left" wrapText="1"/>
    </xf>
    <xf numFmtId="0" fontId="17" fillId="0" borderId="19" xfId="35" applyFont="1" applyFill="1" applyBorder="1" applyAlignment="1">
      <alignment horizontal="center" wrapText="1"/>
    </xf>
    <xf numFmtId="2" fontId="19" fillId="0" borderId="19" xfId="35" applyNumberFormat="1" applyFont="1" applyFill="1" applyBorder="1" applyAlignment="1">
      <alignment horizontal="center"/>
    </xf>
    <xf numFmtId="43" fontId="17" fillId="0" borderId="19" xfId="35" applyNumberFormat="1" applyFont="1" applyFill="1" applyBorder="1" applyAlignment="1" applyProtection="1">
      <alignment horizontal="center"/>
    </xf>
    <xf numFmtId="43" fontId="17" fillId="0" borderId="13" xfId="35" applyNumberFormat="1" applyFont="1" applyFill="1" applyBorder="1" applyAlignment="1" applyProtection="1">
      <alignment horizontal="center"/>
    </xf>
    <xf numFmtId="2" fontId="17" fillId="0" borderId="0" xfId="35" applyNumberFormat="1" applyFont="1" applyFill="1" applyAlignment="1">
      <alignment vertical="center"/>
    </xf>
    <xf numFmtId="0" fontId="17" fillId="0" borderId="25" xfId="35" applyFont="1" applyFill="1" applyBorder="1"/>
    <xf numFmtId="0" fontId="17" fillId="0" borderId="11" xfId="35" applyFont="1" applyFill="1" applyBorder="1"/>
    <xf numFmtId="0" fontId="17" fillId="0" borderId="12" xfId="35" applyFont="1" applyFill="1" applyBorder="1"/>
    <xf numFmtId="4" fontId="17" fillId="0" borderId="12" xfId="35" applyNumberFormat="1" applyFont="1" applyFill="1" applyBorder="1" applyAlignment="1">
      <alignment horizontal="center"/>
    </xf>
    <xf numFmtId="43" fontId="17" fillId="0" borderId="12" xfId="35" applyNumberFormat="1" applyFont="1" applyFill="1" applyBorder="1" applyAlignment="1" applyProtection="1">
      <alignment horizontal="center"/>
    </xf>
    <xf numFmtId="4" fontId="17" fillId="0" borderId="14" xfId="35" applyNumberFormat="1" applyFont="1" applyFill="1" applyBorder="1" applyAlignment="1">
      <alignment horizontal="center"/>
    </xf>
    <xf numFmtId="4" fontId="17" fillId="0" borderId="19" xfId="35" applyNumberFormat="1" applyFont="1" applyFill="1" applyBorder="1" applyAlignment="1">
      <alignment horizontal="center"/>
    </xf>
    <xf numFmtId="4" fontId="17" fillId="0" borderId="13" xfId="35" applyNumberFormat="1" applyFont="1" applyFill="1" applyBorder="1" applyAlignment="1">
      <alignment horizontal="center"/>
    </xf>
    <xf numFmtId="0" fontId="17" fillId="0" borderId="2" xfId="35" applyFont="1" applyFill="1" applyBorder="1" applyAlignment="1">
      <alignment wrapText="1"/>
    </xf>
    <xf numFmtId="0" fontId="17" fillId="0" borderId="0" xfId="35" applyFont="1" applyFill="1" applyBorder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12" xfId="35" applyFont="1" applyFill="1" applyBorder="1" applyAlignment="1">
      <alignment wrapText="1"/>
    </xf>
    <xf numFmtId="0" fontId="32" fillId="20" borderId="12" xfId="37" applyFont="1" applyFill="1" applyBorder="1" applyAlignment="1">
      <alignment horizontal="center" vertical="center" wrapText="1"/>
    </xf>
    <xf numFmtId="2" fontId="32" fillId="0" borderId="12" xfId="37" applyNumberFormat="1" applyFont="1" applyFill="1" applyBorder="1" applyAlignment="1">
      <alignment horizontal="center" vertical="center" wrapText="1"/>
    </xf>
    <xf numFmtId="2" fontId="32" fillId="20" borderId="12" xfId="37" applyNumberFormat="1" applyFont="1" applyFill="1" applyBorder="1" applyAlignment="1">
      <alignment horizontal="center" vertical="center" wrapText="1"/>
    </xf>
    <xf numFmtId="2" fontId="32" fillId="20" borderId="12" xfId="0" applyNumberFormat="1" applyFont="1" applyFill="1" applyBorder="1" applyAlignment="1">
      <alignment horizontal="center" vertical="center" wrapText="1"/>
    </xf>
    <xf numFmtId="49" fontId="17" fillId="0" borderId="32" xfId="29" applyNumberFormat="1" applyFont="1" applyFill="1" applyBorder="1" applyAlignment="1">
      <alignment horizontal="center" vertical="center"/>
    </xf>
    <xf numFmtId="49" fontId="17" fillId="0" borderId="29" xfId="29" applyNumberFormat="1" applyFont="1" applyFill="1" applyBorder="1" applyAlignment="1">
      <alignment horizontal="center" vertical="center"/>
    </xf>
    <xf numFmtId="0" fontId="17" fillId="0" borderId="29" xfId="29" applyFont="1" applyFill="1" applyBorder="1" applyAlignment="1">
      <alignment horizontal="center" vertical="center"/>
    </xf>
    <xf numFmtId="0" fontId="17" fillId="0" borderId="29" xfId="29" applyFont="1" applyFill="1" applyBorder="1" applyAlignment="1">
      <alignment horizontal="center" vertical="center" wrapText="1"/>
    </xf>
    <xf numFmtId="0" fontId="17" fillId="0" borderId="36" xfId="29" applyFont="1" applyFill="1" applyBorder="1" applyAlignment="1">
      <alignment horizontal="center" vertical="center" wrapText="1"/>
    </xf>
    <xf numFmtId="2" fontId="32" fillId="20" borderId="12" xfId="37" applyNumberFormat="1" applyFont="1" applyFill="1" applyBorder="1" applyAlignment="1">
      <alignment horizontal="left" vertical="center" wrapText="1"/>
    </xf>
    <xf numFmtId="0" fontId="19" fillId="20" borderId="3" xfId="37" applyFont="1" applyFill="1" applyBorder="1" applyAlignment="1">
      <alignment horizontal="left" vertical="center" wrapText="1"/>
    </xf>
    <xf numFmtId="2" fontId="19" fillId="20" borderId="4" xfId="37" applyNumberFormat="1" applyFont="1" applyFill="1" applyBorder="1" applyAlignment="1">
      <alignment horizontal="center" vertical="center" wrapText="1"/>
    </xf>
    <xf numFmtId="0" fontId="32" fillId="20" borderId="4" xfId="37" applyFont="1" applyFill="1" applyBorder="1" applyAlignment="1">
      <alignment horizontal="center" vertical="center" wrapText="1"/>
    </xf>
    <xf numFmtId="0" fontId="19" fillId="20" borderId="4" xfId="37" applyFont="1" applyFill="1" applyBorder="1" applyAlignment="1">
      <alignment horizontal="left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4" fontId="17" fillId="0" borderId="4" xfId="36" applyNumberFormat="1" applyFont="1" applyFill="1" applyBorder="1" applyAlignment="1" applyProtection="1">
      <alignment horizontal="center"/>
    </xf>
    <xf numFmtId="4" fontId="17" fillId="0" borderId="4" xfId="0" applyNumberFormat="1" applyFont="1" applyFill="1" applyBorder="1" applyAlignment="1" applyProtection="1">
      <alignment horizontal="center"/>
    </xf>
    <xf numFmtId="4" fontId="17" fillId="0" borderId="5" xfId="36" applyNumberFormat="1" applyFont="1" applyFill="1" applyBorder="1" applyAlignment="1" applyProtection="1">
      <alignment horizontal="center"/>
    </xf>
    <xf numFmtId="0" fontId="17" fillId="20" borderId="11" xfId="37" applyFont="1" applyFill="1" applyBorder="1" applyAlignment="1">
      <alignment horizontal="center" vertical="center" wrapText="1"/>
    </xf>
    <xf numFmtId="0" fontId="19" fillId="20" borderId="11" xfId="37" applyFont="1" applyFill="1" applyBorder="1" applyAlignment="1">
      <alignment horizontal="left" vertical="center" wrapText="1"/>
    </xf>
    <xf numFmtId="0" fontId="19" fillId="20" borderId="11" xfId="0" applyFont="1" applyFill="1" applyBorder="1" applyAlignment="1">
      <alignment horizontal="left" vertical="center" wrapText="1"/>
    </xf>
    <xf numFmtId="2" fontId="19" fillId="20" borderId="12" xfId="0" applyNumberFormat="1" applyFont="1" applyFill="1" applyBorder="1" applyAlignment="1">
      <alignment horizontal="center" vertical="center" wrapText="1"/>
    </xf>
    <xf numFmtId="2" fontId="19" fillId="20" borderId="12" xfId="0" applyNumberFormat="1" applyFont="1" applyFill="1" applyBorder="1" applyAlignment="1">
      <alignment horizontal="right" vertical="center" wrapText="1"/>
    </xf>
    <xf numFmtId="0" fontId="17" fillId="20" borderId="0" xfId="0" applyFont="1" applyFill="1" applyAlignment="1">
      <alignment horizontal="left" vertical="center" wrapText="1"/>
    </xf>
    <xf numFmtId="0" fontId="17" fillId="20" borderId="11" xfId="0" applyFont="1" applyFill="1" applyBorder="1" applyAlignment="1">
      <alignment horizontal="center" vertical="center" wrapText="1"/>
    </xf>
    <xf numFmtId="2" fontId="32" fillId="20" borderId="12" xfId="0" applyNumberFormat="1" applyFont="1" applyFill="1" applyBorder="1" applyAlignment="1">
      <alignment horizontal="right" vertical="center" wrapText="1"/>
    </xf>
    <xf numFmtId="0" fontId="32" fillId="2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2" fillId="0" borderId="0" xfId="35" applyFont="1" applyFill="1" applyBorder="1" applyAlignment="1">
      <alignment horizontal="center" wrapText="1"/>
    </xf>
    <xf numFmtId="0" fontId="26" fillId="0" borderId="0" xfId="35" applyFont="1" applyFill="1" applyAlignment="1">
      <alignment horizontal="right"/>
    </xf>
    <xf numFmtId="0" fontId="26" fillId="0" borderId="0" xfId="35" applyFont="1" applyFill="1" applyAlignment="1">
      <alignment horizontal="left"/>
    </xf>
    <xf numFmtId="0" fontId="26" fillId="0" borderId="0" xfId="35" applyFont="1" applyFill="1" applyBorder="1" applyAlignment="1">
      <alignment horizontal="left"/>
    </xf>
    <xf numFmtId="0" fontId="26" fillId="0" borderId="0" xfId="35" applyFont="1" applyFill="1" applyBorder="1" applyAlignment="1">
      <alignment horizontal="center" wrapText="1"/>
    </xf>
    <xf numFmtId="4" fontId="26" fillId="0" borderId="0" xfId="35" applyNumberFormat="1" applyFont="1" applyFill="1" applyBorder="1" applyAlignment="1">
      <alignment horizontal="center" wrapText="1"/>
    </xf>
    <xf numFmtId="4" fontId="22" fillId="0" borderId="22" xfId="36" applyNumberFormat="1" applyFont="1" applyFill="1" applyBorder="1" applyAlignment="1" applyProtection="1">
      <alignment horizontal="center"/>
    </xf>
    <xf numFmtId="4" fontId="22" fillId="0" borderId="22" xfId="35" applyNumberFormat="1" applyFont="1" applyFill="1" applyBorder="1" applyAlignment="1" applyProtection="1">
      <alignment horizontal="center"/>
    </xf>
    <xf numFmtId="0" fontId="19" fillId="0" borderId="0" xfId="0" applyFont="1" applyFill="1" applyAlignment="1">
      <alignment horizontal="center" vertical="center" wrapText="1"/>
    </xf>
    <xf numFmtId="0" fontId="33" fillId="0" borderId="15" xfId="35" applyFont="1" applyFill="1" applyBorder="1" applyAlignment="1">
      <alignment horizontal="center" vertical="center" textRotation="90" wrapText="1"/>
    </xf>
    <xf numFmtId="0" fontId="33" fillId="0" borderId="16" xfId="35" applyFont="1" applyFill="1" applyBorder="1" applyAlignment="1">
      <alignment horizontal="center" vertical="center" textRotation="90" wrapText="1"/>
    </xf>
    <xf numFmtId="16" fontId="8" fillId="0" borderId="17" xfId="0" applyNumberFormat="1" applyFont="1" applyFill="1" applyBorder="1" applyAlignment="1">
      <alignment horizontal="center" vertical="justify" wrapText="1"/>
    </xf>
    <xf numFmtId="0" fontId="17" fillId="0" borderId="0" xfId="0" applyFont="1" applyFill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left" vertical="center" wrapText="1"/>
    </xf>
    <xf numFmtId="4" fontId="17" fillId="0" borderId="0" xfId="35" applyNumberFormat="1" applyFont="1" applyFill="1" applyBorder="1" applyAlignment="1">
      <alignment horizontal="right"/>
    </xf>
    <xf numFmtId="2" fontId="32" fillId="0" borderId="12" xfId="0" applyNumberFormat="1" applyFont="1" applyFill="1" applyBorder="1" applyAlignment="1">
      <alignment horizontal="center" vertical="center" wrapText="1"/>
    </xf>
    <xf numFmtId="4" fontId="22" fillId="0" borderId="0" xfId="35" applyNumberFormat="1" applyFont="1" applyFill="1" applyBorder="1" applyAlignment="1">
      <alignment horizontal="right"/>
    </xf>
    <xf numFmtId="4" fontId="22" fillId="0" borderId="0" xfId="35" applyNumberFormat="1" applyFont="1" applyFill="1" applyBorder="1" applyAlignment="1">
      <alignment horizontal="center"/>
    </xf>
    <xf numFmtId="4" fontId="17" fillId="0" borderId="0" xfId="35" applyNumberFormat="1" applyFont="1" applyFill="1" applyBorder="1" applyAlignment="1">
      <alignment horizontal="center"/>
    </xf>
    <xf numFmtId="0" fontId="22" fillId="0" borderId="0" xfId="35" applyFont="1" applyFill="1" applyBorder="1" applyAlignment="1">
      <alignment horizontal="center"/>
    </xf>
    <xf numFmtId="0" fontId="22" fillId="0" borderId="0" xfId="29" applyFont="1" applyFill="1" applyBorder="1" applyAlignment="1">
      <alignment vertical="center"/>
    </xf>
    <xf numFmtId="0" fontId="22" fillId="0" borderId="0" xfId="0" applyFont="1" applyFill="1" applyBorder="1"/>
    <xf numFmtId="2" fontId="22" fillId="0" borderId="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9" fillId="0" borderId="0" xfId="0" applyFont="1" applyAlignment="1">
      <alignment horizontal="left" wrapText="1"/>
    </xf>
    <xf numFmtId="0" fontId="6" fillId="0" borderId="18" xfId="0" applyFont="1" applyFill="1" applyBorder="1" applyAlignment="1">
      <alignment horizontal="right"/>
    </xf>
    <xf numFmtId="0" fontId="6" fillId="0" borderId="19" xfId="0" applyFont="1" applyFill="1" applyBorder="1" applyAlignment="1">
      <alignment horizontal="right"/>
    </xf>
    <xf numFmtId="0" fontId="8" fillId="0" borderId="27" xfId="0" applyFont="1" applyFill="1" applyBorder="1" applyAlignment="1">
      <alignment horizontal="right"/>
    </xf>
    <xf numFmtId="0" fontId="8" fillId="0" borderId="28" xfId="0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justify" textRotation="90" wrapText="1"/>
    </xf>
    <xf numFmtId="0" fontId="8" fillId="0" borderId="30" xfId="0" applyFont="1" applyFill="1" applyBorder="1" applyAlignment="1">
      <alignment horizontal="center" vertical="justify" textRotation="90" wrapText="1"/>
    </xf>
    <xf numFmtId="0" fontId="6" fillId="0" borderId="6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31" xfId="0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4" fontId="10" fillId="0" borderId="31" xfId="0" applyNumberFormat="1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14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left"/>
    </xf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0" fontId="6" fillId="0" borderId="12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6" fillId="0" borderId="9" xfId="0" applyFont="1" applyFill="1" applyBorder="1" applyAlignment="1">
      <alignment horizontal="right"/>
    </xf>
    <xf numFmtId="0" fontId="6" fillId="0" borderId="25" xfId="0" applyFont="1" applyFill="1" applyBorder="1" applyAlignment="1">
      <alignment horizontal="right"/>
    </xf>
    <xf numFmtId="0" fontId="6" fillId="0" borderId="17" xfId="0" applyFont="1" applyFill="1" applyBorder="1" applyAlignment="1">
      <alignment horizontal="right"/>
    </xf>
    <xf numFmtId="0" fontId="8" fillId="0" borderId="32" xfId="0" applyFont="1" applyFill="1" applyBorder="1" applyAlignment="1">
      <alignment horizontal="center" vertical="center" textRotation="90" wrapText="1"/>
    </xf>
    <xf numFmtId="0" fontId="8" fillId="0" borderId="33" xfId="0" applyFont="1" applyFill="1" applyBorder="1" applyAlignment="1">
      <alignment horizontal="center" vertical="center" textRotation="90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8" fillId="0" borderId="2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justify"/>
    </xf>
    <xf numFmtId="0" fontId="6" fillId="0" borderId="0" xfId="0" applyFont="1" applyFill="1" applyBorder="1" applyAlignment="1">
      <alignment horizontal="left" vertical="justify"/>
    </xf>
    <xf numFmtId="0" fontId="10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 vertical="justify"/>
    </xf>
    <xf numFmtId="14" fontId="22" fillId="0" borderId="0" xfId="35" applyNumberFormat="1" applyFont="1" applyFill="1" applyBorder="1" applyAlignment="1">
      <alignment horizontal="center"/>
    </xf>
    <xf numFmtId="0" fontId="22" fillId="0" borderId="0" xfId="35" applyFont="1" applyFill="1" applyBorder="1" applyAlignment="1">
      <alignment horizontal="center"/>
    </xf>
    <xf numFmtId="4" fontId="22" fillId="0" borderId="24" xfId="35" applyNumberFormat="1" applyFont="1" applyFill="1" applyBorder="1" applyAlignment="1">
      <alignment horizontal="right"/>
    </xf>
    <xf numFmtId="4" fontId="22" fillId="0" borderId="2" xfId="35" applyNumberFormat="1" applyFont="1" applyFill="1" applyBorder="1" applyAlignment="1">
      <alignment horizontal="right"/>
    </xf>
    <xf numFmtId="4" fontId="22" fillId="0" borderId="37" xfId="35" applyNumberFormat="1" applyFont="1" applyFill="1" applyBorder="1" applyAlignment="1">
      <alignment horizontal="right"/>
    </xf>
    <xf numFmtId="4" fontId="22" fillId="0" borderId="12" xfId="35" applyNumberFormat="1" applyFont="1" applyFill="1" applyBorder="1" applyAlignment="1">
      <alignment horizontal="right"/>
    </xf>
    <xf numFmtId="4" fontId="22" fillId="0" borderId="19" xfId="35" applyNumberFormat="1" applyFont="1" applyFill="1" applyBorder="1" applyAlignment="1">
      <alignment horizontal="right"/>
    </xf>
    <xf numFmtId="14" fontId="22" fillId="0" borderId="0" xfId="35" applyNumberFormat="1" applyFont="1" applyFill="1" applyBorder="1" applyAlignment="1">
      <alignment horizontal="center" wrapText="1"/>
    </xf>
    <xf numFmtId="0" fontId="22" fillId="0" borderId="0" xfId="35" applyFont="1" applyFill="1" applyBorder="1" applyAlignment="1">
      <alignment horizontal="center" wrapText="1"/>
    </xf>
    <xf numFmtId="0" fontId="22" fillId="0" borderId="2" xfId="35" applyFont="1" applyFill="1" applyBorder="1" applyAlignment="1">
      <alignment horizontal="right"/>
    </xf>
    <xf numFmtId="0" fontId="26" fillId="0" borderId="0" xfId="35" applyFont="1" applyFill="1" applyAlignment="1">
      <alignment horizontal="right"/>
    </xf>
    <xf numFmtId="0" fontId="26" fillId="0" borderId="0" xfId="35" applyFont="1" applyFill="1" applyAlignment="1">
      <alignment horizontal="left"/>
    </xf>
    <xf numFmtId="0" fontId="22" fillId="0" borderId="26" xfId="35" applyFont="1" applyFill="1" applyBorder="1" applyAlignment="1">
      <alignment horizontal="center" vertical="center" textRotation="90"/>
    </xf>
    <xf numFmtId="0" fontId="22" fillId="0" borderId="16" xfId="35" applyFont="1" applyFill="1" applyBorder="1" applyAlignment="1">
      <alignment horizontal="center" vertical="center" textRotation="90"/>
    </xf>
    <xf numFmtId="0" fontId="22" fillId="0" borderId="26" xfId="35" applyFont="1" applyFill="1" applyBorder="1" applyAlignment="1">
      <alignment horizontal="center" vertical="center"/>
    </xf>
    <xf numFmtId="0" fontId="22" fillId="0" borderId="16" xfId="35" applyFont="1" applyFill="1" applyBorder="1" applyAlignment="1">
      <alignment horizontal="center" vertical="center"/>
    </xf>
    <xf numFmtId="0" fontId="22" fillId="0" borderId="15" xfId="35" applyFont="1" applyFill="1" applyBorder="1" applyAlignment="1">
      <alignment horizontal="center"/>
    </xf>
    <xf numFmtId="0" fontId="26" fillId="0" borderId="0" xfId="35" applyFont="1" applyFill="1" applyBorder="1" applyAlignment="1">
      <alignment horizontal="left"/>
    </xf>
    <xf numFmtId="0" fontId="26" fillId="0" borderId="0" xfId="35" applyFont="1" applyFill="1" applyBorder="1" applyAlignment="1">
      <alignment horizontal="center" wrapText="1"/>
    </xf>
    <xf numFmtId="4" fontId="26" fillId="0" borderId="0" xfId="35" applyNumberFormat="1" applyFont="1" applyFill="1" applyBorder="1" applyAlignment="1">
      <alignment horizontal="center" wrapText="1"/>
    </xf>
    <xf numFmtId="0" fontId="26" fillId="0" borderId="0" xfId="35" applyFont="1" applyFill="1" applyBorder="1" applyAlignment="1">
      <alignment horizontal="right" wrapText="1"/>
    </xf>
    <xf numFmtId="0" fontId="26" fillId="0" borderId="2" xfId="35" applyFont="1" applyFill="1" applyBorder="1" applyAlignment="1">
      <alignment horizontal="center" wrapText="1"/>
    </xf>
    <xf numFmtId="0" fontId="22" fillId="0" borderId="34" xfId="35" applyFont="1" applyFill="1" applyBorder="1" applyAlignment="1">
      <alignment horizontal="center" wrapText="1"/>
    </xf>
    <xf numFmtId="0" fontId="22" fillId="0" borderId="0" xfId="29" applyFont="1" applyFill="1" applyBorder="1" applyAlignment="1">
      <alignment horizontal="center" vertical="center"/>
    </xf>
    <xf numFmtId="0" fontId="22" fillId="0" borderId="3" xfId="29" applyFont="1" applyFill="1" applyBorder="1" applyAlignment="1">
      <alignment horizontal="center" vertical="center"/>
    </xf>
    <xf numFmtId="0" fontId="22" fillId="0" borderId="4" xfId="29" applyFont="1" applyFill="1" applyBorder="1" applyAlignment="1">
      <alignment horizontal="center" vertical="center"/>
    </xf>
    <xf numFmtId="0" fontId="22" fillId="0" borderId="38" xfId="29" applyFont="1" applyFill="1" applyBorder="1" applyAlignment="1">
      <alignment horizontal="center" vertical="center"/>
    </xf>
    <xf numFmtId="0" fontId="22" fillId="0" borderId="5" xfId="29" applyFont="1" applyFill="1" applyBorder="1" applyAlignment="1">
      <alignment horizontal="center" vertical="center"/>
    </xf>
    <xf numFmtId="0" fontId="22" fillId="0" borderId="51" xfId="29" applyFont="1" applyFill="1" applyBorder="1" applyAlignment="1">
      <alignment horizontal="center" vertical="center"/>
    </xf>
    <xf numFmtId="0" fontId="22" fillId="0" borderId="52" xfId="29" applyFont="1" applyFill="1" applyBorder="1" applyAlignment="1">
      <alignment horizontal="center" vertical="center"/>
    </xf>
    <xf numFmtId="14" fontId="17" fillId="0" borderId="0" xfId="35" applyNumberFormat="1" applyFont="1" applyFill="1" applyBorder="1" applyAlignment="1">
      <alignment horizontal="center"/>
    </xf>
    <xf numFmtId="0" fontId="17" fillId="0" borderId="0" xfId="35" applyFont="1" applyFill="1" applyBorder="1" applyAlignment="1">
      <alignment horizontal="center"/>
    </xf>
    <xf numFmtId="4" fontId="17" fillId="0" borderId="24" xfId="35" applyNumberFormat="1" applyFont="1" applyFill="1" applyBorder="1" applyAlignment="1">
      <alignment horizontal="right"/>
    </xf>
    <xf numFmtId="4" fontId="17" fillId="0" borderId="2" xfId="35" applyNumberFormat="1" applyFont="1" applyFill="1" applyBorder="1" applyAlignment="1">
      <alignment horizontal="right"/>
    </xf>
    <xf numFmtId="4" fontId="17" fillId="0" borderId="37" xfId="35" applyNumberFormat="1" applyFont="1" applyFill="1" applyBorder="1" applyAlignment="1">
      <alignment horizontal="right"/>
    </xf>
    <xf numFmtId="4" fontId="17" fillId="0" borderId="12" xfId="35" applyNumberFormat="1" applyFont="1" applyFill="1" applyBorder="1" applyAlignment="1">
      <alignment horizontal="right"/>
    </xf>
    <xf numFmtId="4" fontId="17" fillId="0" borderId="19" xfId="35" applyNumberFormat="1" applyFont="1" applyFill="1" applyBorder="1" applyAlignment="1">
      <alignment horizontal="right"/>
    </xf>
    <xf numFmtId="14" fontId="17" fillId="0" borderId="0" xfId="35" applyNumberFormat="1" applyFont="1" applyFill="1" applyBorder="1" applyAlignment="1">
      <alignment horizontal="center" wrapText="1"/>
    </xf>
    <xf numFmtId="0" fontId="17" fillId="0" borderId="0" xfId="35" applyFont="1" applyFill="1" applyBorder="1" applyAlignment="1">
      <alignment horizontal="center" wrapText="1"/>
    </xf>
    <xf numFmtId="0" fontId="17" fillId="0" borderId="2" xfId="35" applyFont="1" applyFill="1" applyBorder="1" applyAlignment="1">
      <alignment horizontal="right"/>
    </xf>
    <xf numFmtId="0" fontId="19" fillId="0" borderId="0" xfId="35" applyFont="1" applyFill="1" applyAlignment="1">
      <alignment horizontal="right"/>
    </xf>
    <xf numFmtId="0" fontId="19" fillId="0" borderId="0" xfId="35" applyFont="1" applyFill="1" applyAlignment="1">
      <alignment horizontal="left"/>
    </xf>
    <xf numFmtId="0" fontId="17" fillId="0" borderId="26" xfId="35" applyFont="1" applyFill="1" applyBorder="1" applyAlignment="1">
      <alignment horizontal="center" vertical="center" textRotation="90"/>
    </xf>
    <xf numFmtId="0" fontId="17" fillId="0" borderId="16" xfId="35" applyFont="1" applyFill="1" applyBorder="1" applyAlignment="1">
      <alignment horizontal="center" vertical="center" textRotation="90"/>
    </xf>
    <xf numFmtId="0" fontId="17" fillId="0" borderId="26" xfId="35" applyFont="1" applyFill="1" applyBorder="1" applyAlignment="1">
      <alignment horizontal="center" vertical="center"/>
    </xf>
    <xf numFmtId="0" fontId="17" fillId="0" borderId="16" xfId="35" applyFont="1" applyFill="1" applyBorder="1" applyAlignment="1">
      <alignment horizontal="center" vertical="center"/>
    </xf>
    <xf numFmtId="0" fontId="17" fillId="0" borderId="15" xfId="35" applyFont="1" applyFill="1" applyBorder="1" applyAlignment="1">
      <alignment horizontal="center"/>
    </xf>
    <xf numFmtId="0" fontId="19" fillId="0" borderId="0" xfId="35" applyFont="1" applyFill="1" applyBorder="1" applyAlignment="1">
      <alignment horizontal="left"/>
    </xf>
    <xf numFmtId="0" fontId="19" fillId="0" borderId="0" xfId="35" applyFont="1" applyFill="1" applyBorder="1" applyAlignment="1">
      <alignment horizontal="center" wrapText="1"/>
    </xf>
    <xf numFmtId="4" fontId="19" fillId="0" borderId="0" xfId="35" applyNumberFormat="1" applyFont="1" applyFill="1" applyBorder="1" applyAlignment="1">
      <alignment horizontal="center" wrapText="1"/>
    </xf>
    <xf numFmtId="0" fontId="19" fillId="0" borderId="0" xfId="35" applyFont="1" applyFill="1" applyBorder="1" applyAlignment="1">
      <alignment horizontal="right" wrapText="1"/>
    </xf>
    <xf numFmtId="0" fontId="19" fillId="0" borderId="2" xfId="35" applyFont="1" applyFill="1" applyBorder="1" applyAlignment="1">
      <alignment horizontal="center" wrapText="1"/>
    </xf>
    <xf numFmtId="0" fontId="17" fillId="0" borderId="34" xfId="35" applyFont="1" applyFill="1" applyBorder="1" applyAlignment="1">
      <alignment horizontal="center" wrapText="1"/>
    </xf>
  </cellXfs>
  <cellStyles count="81">
    <cellStyle name="1. izcēlums" xfId="40"/>
    <cellStyle name="2. izcēlums" xfId="41"/>
    <cellStyle name="20% - Izcēlums1" xfId="1"/>
    <cellStyle name="20% - Izcēlums2" xfId="2"/>
    <cellStyle name="20% - Izcēlums3" xfId="3"/>
    <cellStyle name="20% - Izcēlums4" xfId="4"/>
    <cellStyle name="20% - Izcēlums5" xfId="5"/>
    <cellStyle name="20% - Izcēlums6" xfId="6"/>
    <cellStyle name="20% no 1. izcēluma" xfId="42"/>
    <cellStyle name="20% no 2. izcēluma" xfId="43"/>
    <cellStyle name="20% no 3. izcēluma" xfId="44"/>
    <cellStyle name="20% no 4. izcēluma" xfId="45"/>
    <cellStyle name="20% no 5. izcēluma" xfId="46"/>
    <cellStyle name="20% no 6. izcēluma" xfId="47"/>
    <cellStyle name="3. izcēlums " xfId="48"/>
    <cellStyle name="4. izcēlums" xfId="49"/>
    <cellStyle name="40% - Izcēlums1" xfId="7"/>
    <cellStyle name="40% - Izcēlums2" xfId="8"/>
    <cellStyle name="40% - Izcēlums3" xfId="9"/>
    <cellStyle name="40% - Izcēlums4" xfId="10"/>
    <cellStyle name="40% - Izcēlums5" xfId="11"/>
    <cellStyle name="40% - Izcēlums6" xfId="12"/>
    <cellStyle name="40% no 1. izcēluma" xfId="50"/>
    <cellStyle name="40% no 2. izcēluma" xfId="51"/>
    <cellStyle name="40% no 3. izcēluma" xfId="52"/>
    <cellStyle name="40% no 4. izcēluma" xfId="53"/>
    <cellStyle name="40% no 5. izcēluma" xfId="54"/>
    <cellStyle name="40% no 6. izcēluma" xfId="55"/>
    <cellStyle name="5. izcēlums" xfId="56"/>
    <cellStyle name="6. izcēlums" xfId="57"/>
    <cellStyle name="60% - Izcēlums1" xfId="13"/>
    <cellStyle name="60% - Izcēlums2" xfId="14"/>
    <cellStyle name="60% - Izcēlums3" xfId="15"/>
    <cellStyle name="60% - Izcēlums4" xfId="16"/>
    <cellStyle name="60% - Izcēlums5" xfId="17"/>
    <cellStyle name="60% - Izcēlums6" xfId="18"/>
    <cellStyle name="60% no 1. izcēluma" xfId="58"/>
    <cellStyle name="60% no 2. izcēluma" xfId="59"/>
    <cellStyle name="60% no 3. izcēluma" xfId="60"/>
    <cellStyle name="60% no 4. izcēluma" xfId="61"/>
    <cellStyle name="60% no 5. izcēluma" xfId="62"/>
    <cellStyle name="60% no 6. izcēluma" xfId="63"/>
    <cellStyle name="Aprēķināšana" xfId="64"/>
    <cellStyle name="Brīdinājuma teksts" xfId="65"/>
    <cellStyle name="Excel Built-in Normal" xfId="19"/>
    <cellStyle name="Ievade" xfId="66"/>
    <cellStyle name="Izcēlums1" xfId="20"/>
    <cellStyle name="Izcēlums2" xfId="21"/>
    <cellStyle name="Izcēlums3" xfId="22"/>
    <cellStyle name="Izcēlums4" xfId="23"/>
    <cellStyle name="Izcēlums5" xfId="24"/>
    <cellStyle name="Izcēlums6" xfId="25"/>
    <cellStyle name="Izvade" xfId="67"/>
    <cellStyle name="Kopsumma" xfId="68"/>
    <cellStyle name="Labs" xfId="69"/>
    <cellStyle name="Neitrāls" xfId="70"/>
    <cellStyle name="Normal" xfId="0" builtinId="0"/>
    <cellStyle name="Normal 2" xfId="26"/>
    <cellStyle name="Normal 3" xfId="27"/>
    <cellStyle name="Normal 4" xfId="28"/>
    <cellStyle name="Normal 5" xfId="39"/>
    <cellStyle name="Normal_BOLVANKA" xfId="38"/>
    <cellStyle name="Normal_Viinkalni" xfId="29"/>
    <cellStyle name="Nosaukums" xfId="71"/>
    <cellStyle name="Parasts 2" xfId="37"/>
    <cellStyle name="Paskaidrojošs teksts" xfId="73"/>
    <cellStyle name="Pārbaudes šūna" xfId="72"/>
    <cellStyle name="Piezīme" xfId="74"/>
    <cellStyle name="Saistīta šūna" xfId="30"/>
    <cellStyle name="Saistītā šūna" xfId="75"/>
    <cellStyle name="Slikts" xfId="76"/>
    <cellStyle name="Stils 1" xfId="31"/>
    <cellStyle name="Style 1" xfId="32"/>
    <cellStyle name="Virsraksts 1" xfId="77"/>
    <cellStyle name="Virsraksts 2" xfId="78"/>
    <cellStyle name="Virsraksts 3" xfId="79"/>
    <cellStyle name="Virsraksts 4" xfId="80"/>
    <cellStyle name="Обычный 2" xfId="33"/>
    <cellStyle name="Обычный_01.DPN_PINKI_TIPOGRAFIJA_KONTROLTAME_VADIMS-na sertifikat" xfId="34"/>
    <cellStyle name="Обычный_33. OZOLNIEKU NOVADA DOME_OZO SKOLA_TELPU, GAITENU, KAPNU TELPU REMONTS_TAME_VADIMS_2011_02_25_melnraksts" xfId="35"/>
    <cellStyle name="Обычный_33. OZOLNIEKU NOVADA DOME_OZO SKOLA_TELPU, GAITENU, KAPNU TELPU REMONTS_TAME_VADIMS_2011_02_25_melnraksts_09. ELITE BRAIN_ZIKI_KUTS BUVNIECIBA_TAME_2013_08_01+EL labots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2124075</xdr:colOff>
      <xdr:row>39</xdr:row>
      <xdr:rowOff>38100</xdr:rowOff>
    </xdr:from>
    <xdr:to>
      <xdr:col>5</xdr:col>
      <xdr:colOff>219075</xdr:colOff>
      <xdr:row>42</xdr:row>
      <xdr:rowOff>9525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8153400"/>
          <a:ext cx="847725" cy="457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2066925</xdr:colOff>
      <xdr:row>42</xdr:row>
      <xdr:rowOff>95250</xdr:rowOff>
    </xdr:from>
    <xdr:to>
      <xdr:col>5</xdr:col>
      <xdr:colOff>161925</xdr:colOff>
      <xdr:row>45</xdr:row>
      <xdr:rowOff>66675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8696325"/>
          <a:ext cx="847725" cy="457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CCFF"/>
  </sheetPr>
  <dimension ref="B1:O49"/>
  <sheetViews>
    <sheetView showZeros="0" tabSelected="1" topLeftCell="A7" zoomScaleNormal="100" zoomScaleSheetLayoutView="100" workbookViewId="0">
      <selection activeCell="E26" sqref="E26"/>
    </sheetView>
  </sheetViews>
  <sheetFormatPr defaultRowHeight="12.75"/>
  <cols>
    <col min="1" max="1" width="9.140625" style="2"/>
    <col min="2" max="2" width="20" style="2" customWidth="1"/>
    <col min="3" max="3" width="47.42578125" style="2" customWidth="1"/>
    <col min="4" max="4" width="24" style="2" customWidth="1"/>
    <col min="5" max="5" width="10" style="2" customWidth="1"/>
    <col min="6" max="6" width="11.140625" style="2" customWidth="1"/>
    <col min="7" max="7" width="9.85546875" style="2" customWidth="1"/>
    <col min="8" max="8" width="33" style="2" customWidth="1"/>
    <col min="9" max="9" width="23.7109375" style="2" customWidth="1"/>
    <col min="10" max="16384" width="9.140625" style="2"/>
  </cols>
  <sheetData>
    <row r="1" spans="2:15">
      <c r="D1" s="75" t="s">
        <v>64</v>
      </c>
      <c r="E1" s="10"/>
      <c r="F1" s="10"/>
      <c r="G1" s="10"/>
      <c r="H1" s="5"/>
      <c r="I1" s="10"/>
    </row>
    <row r="2" spans="2:15">
      <c r="E2" s="5"/>
      <c r="F2" s="11"/>
      <c r="G2" s="10"/>
      <c r="H2" s="5"/>
      <c r="I2" s="10"/>
    </row>
    <row r="3" spans="2:15">
      <c r="E3" s="5"/>
      <c r="F3" s="10"/>
      <c r="G3" s="10"/>
      <c r="H3" s="5"/>
      <c r="I3" s="10"/>
    </row>
    <row r="4" spans="2:15">
      <c r="D4" s="9" t="s">
        <v>0</v>
      </c>
    </row>
    <row r="5" spans="2:15" ht="22.5" customHeight="1">
      <c r="B5" s="3"/>
      <c r="C5" s="76"/>
      <c r="D5" s="76"/>
      <c r="E5" s="3"/>
      <c r="F5" s="3"/>
      <c r="G5" s="3"/>
      <c r="H5" s="12"/>
      <c r="I5" s="12"/>
      <c r="J5" s="12"/>
      <c r="K5" s="12"/>
      <c r="L5" s="12"/>
      <c r="M5" s="12"/>
      <c r="N5" s="12"/>
      <c r="O5" s="12"/>
    </row>
    <row r="6" spans="2:15">
      <c r="C6" s="351" t="s">
        <v>7</v>
      </c>
      <c r="D6" s="351"/>
    </row>
    <row r="7" spans="2:15" ht="15.75">
      <c r="B7" s="3"/>
      <c r="C7" s="3"/>
      <c r="D7" s="3"/>
      <c r="E7" s="3"/>
      <c r="F7" s="3"/>
      <c r="G7" s="3"/>
      <c r="H7" s="12"/>
      <c r="I7" s="12"/>
      <c r="J7" s="12"/>
      <c r="K7" s="12"/>
      <c r="L7" s="12"/>
      <c r="M7" s="12"/>
      <c r="N7" s="12"/>
      <c r="O7" s="12"/>
    </row>
    <row r="8" spans="2:15">
      <c r="D8" s="48" t="s">
        <v>8</v>
      </c>
    </row>
    <row r="10" spans="2:15">
      <c r="D10" s="2" t="s">
        <v>67</v>
      </c>
    </row>
    <row r="13" spans="2:15" ht="15.75">
      <c r="C13" s="13" t="s">
        <v>49</v>
      </c>
      <c r="F13" s="77"/>
      <c r="G13"/>
      <c r="H13" s="355"/>
      <c r="I13" s="355"/>
    </row>
    <row r="14" spans="2:15">
      <c r="F14"/>
      <c r="G14"/>
      <c r="H14" s="78"/>
      <c r="I14" s="79"/>
    </row>
    <row r="15" spans="2:15">
      <c r="B15" s="2" t="s">
        <v>3</v>
      </c>
      <c r="C15" s="352" t="s">
        <v>117</v>
      </c>
      <c r="D15" s="353"/>
      <c r="F15"/>
      <c r="G15"/>
      <c r="H15" s="78"/>
      <c r="I15" s="79"/>
    </row>
    <row r="16" spans="2:15">
      <c r="B16" s="2" t="s">
        <v>4</v>
      </c>
      <c r="C16" s="353" t="s">
        <v>116</v>
      </c>
      <c r="D16" s="353"/>
      <c r="F16"/>
      <c r="G16"/>
      <c r="H16" s="78"/>
      <c r="I16" s="79"/>
    </row>
    <row r="17" spans="2:9">
      <c r="B17" s="2" t="s">
        <v>9</v>
      </c>
      <c r="C17" s="353" t="s">
        <v>118</v>
      </c>
      <c r="D17" s="353"/>
      <c r="F17"/>
      <c r="G17"/>
      <c r="H17" s="78"/>
      <c r="I17" s="79"/>
    </row>
    <row r="18" spans="2:9">
      <c r="B18" s="2" t="s">
        <v>50</v>
      </c>
      <c r="C18" s="354" t="s">
        <v>116</v>
      </c>
      <c r="D18" s="354"/>
      <c r="F18"/>
      <c r="G18"/>
      <c r="H18" s="79"/>
      <c r="I18" s="79"/>
    </row>
    <row r="19" spans="2:9">
      <c r="B19" s="2" t="s">
        <v>6</v>
      </c>
      <c r="C19" s="354"/>
      <c r="D19" s="354"/>
      <c r="F19" s="79"/>
      <c r="G19"/>
      <c r="H19" s="80"/>
      <c r="I19"/>
    </row>
    <row r="20" spans="2:9">
      <c r="B20" s="2" t="s">
        <v>43</v>
      </c>
      <c r="C20" s="353"/>
      <c r="D20" s="353"/>
    </row>
    <row r="21" spans="2:9">
      <c r="C21" s="352"/>
      <c r="D21" s="353"/>
    </row>
    <row r="22" spans="2:9">
      <c r="C22" s="353"/>
      <c r="D22" s="353"/>
    </row>
    <row r="23" spans="2:9" ht="13.5" thickBot="1"/>
    <row r="24" spans="2:9" ht="24" customHeight="1" thickBot="1">
      <c r="B24" s="20" t="s">
        <v>10</v>
      </c>
      <c r="C24" s="21" t="s">
        <v>2</v>
      </c>
      <c r="D24" s="22" t="s">
        <v>61</v>
      </c>
    </row>
    <row r="25" spans="2:9">
      <c r="B25" s="14"/>
      <c r="C25" s="15"/>
      <c r="D25" s="16"/>
    </row>
    <row r="26" spans="2:9" ht="27" customHeight="1">
      <c r="B26" s="23">
        <v>1</v>
      </c>
      <c r="C26" s="26" t="s">
        <v>476</v>
      </c>
      <c r="D26" s="27">
        <f>'KOPS 1'!F39</f>
        <v>0</v>
      </c>
    </row>
    <row r="27" spans="2:9" ht="13.5" thickBot="1">
      <c r="B27" s="17"/>
      <c r="C27" s="18"/>
      <c r="D27" s="44"/>
    </row>
    <row r="28" spans="2:9" ht="13.5" thickBot="1">
      <c r="B28" s="19"/>
      <c r="C28" s="74" t="s">
        <v>11</v>
      </c>
      <c r="D28" s="45">
        <f>SUM(D26:D27)</f>
        <v>0</v>
      </c>
      <c r="F28" s="47"/>
    </row>
    <row r="29" spans="2:9" ht="13.5" thickBot="1">
      <c r="D29" s="46"/>
    </row>
    <row r="30" spans="2:9">
      <c r="B30" s="358" t="s">
        <v>63</v>
      </c>
      <c r="C30" s="359"/>
      <c r="D30" s="191">
        <f>D28*0.21</f>
        <v>0</v>
      </c>
    </row>
    <row r="31" spans="2:9" ht="13.5" thickBot="1">
      <c r="B31" s="356" t="s">
        <v>12</v>
      </c>
      <c r="C31" s="357"/>
      <c r="D31" s="192">
        <f>D30+D28</f>
        <v>0</v>
      </c>
    </row>
    <row r="36" spans="2:4">
      <c r="B36" s="9" t="s">
        <v>14</v>
      </c>
      <c r="C36" s="57"/>
      <c r="D36" s="151"/>
    </row>
    <row r="37" spans="2:4">
      <c r="C37" s="24" t="s">
        <v>47</v>
      </c>
    </row>
    <row r="39" spans="2:4">
      <c r="B39" s="72" t="s">
        <v>15</v>
      </c>
    </row>
    <row r="41" spans="2:4">
      <c r="B41" s="9" t="s">
        <v>16</v>
      </c>
      <c r="C41" s="56">
        <f>C36</f>
        <v>0</v>
      </c>
      <c r="D41" s="73">
        <f>D36</f>
        <v>0</v>
      </c>
    </row>
    <row r="42" spans="2:4">
      <c r="C42" s="24" t="s">
        <v>47</v>
      </c>
    </row>
    <row r="44" spans="2:4" ht="13.5" customHeight="1">
      <c r="B44" s="72" t="str">
        <f>B39</f>
        <v>Sertifikāta Nr.:</v>
      </c>
      <c r="C44" s="2">
        <f>C39</f>
        <v>0</v>
      </c>
    </row>
    <row r="46" spans="2:4">
      <c r="B46" s="9" t="s">
        <v>115</v>
      </c>
      <c r="C46" s="56">
        <f>C41</f>
        <v>0</v>
      </c>
      <c r="D46" s="184">
        <f>D41</f>
        <v>0</v>
      </c>
    </row>
    <row r="47" spans="2:4">
      <c r="C47" s="24" t="s">
        <v>47</v>
      </c>
    </row>
    <row r="49" spans="2:3" ht="13.5" customHeight="1">
      <c r="B49" s="183" t="str">
        <f>B44</f>
        <v>Sertifikāta Nr.:</v>
      </c>
      <c r="C49" s="2">
        <f>C44</f>
        <v>0</v>
      </c>
    </row>
  </sheetData>
  <mergeCells count="12">
    <mergeCell ref="H13:I13"/>
    <mergeCell ref="B31:C31"/>
    <mergeCell ref="C21:D21"/>
    <mergeCell ref="C22:D22"/>
    <mergeCell ref="C20:D20"/>
    <mergeCell ref="B30:C30"/>
    <mergeCell ref="C6:D6"/>
    <mergeCell ref="C15:D15"/>
    <mergeCell ref="C17:D17"/>
    <mergeCell ref="C18:D18"/>
    <mergeCell ref="C19:D19"/>
    <mergeCell ref="C16:D16"/>
  </mergeCells>
  <phoneticPr fontId="0" type="noConversion"/>
  <pageMargins left="0.48" right="0.67" top="1" bottom="0.82" header="0.5" footer="0.5"/>
  <pageSetup paperSize="9" scale="91"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opLeftCell="A79" zoomScaleNormal="100" zoomScaleSheetLayoutView="100" workbookViewId="0">
      <selection activeCell="D95" sqref="D95:E95"/>
    </sheetView>
  </sheetViews>
  <sheetFormatPr defaultRowHeight="12.75"/>
  <cols>
    <col min="1" max="1" width="4.140625" style="255" customWidth="1"/>
    <col min="2" max="2" width="10.85546875" style="288" customWidth="1"/>
    <col min="3" max="3" width="40" style="297" customWidth="1"/>
    <col min="4" max="4" width="5.85546875" style="297" bestFit="1" customWidth="1"/>
    <col min="5" max="5" width="7.85546875" style="297" customWidth="1"/>
    <col min="6" max="6" width="5.7109375" style="288" bestFit="1" customWidth="1"/>
    <col min="7" max="7" width="5.7109375" style="255" bestFit="1" customWidth="1"/>
    <col min="8" max="8" width="7.28515625" style="255" customWidth="1"/>
    <col min="9" max="9" width="6.7109375" style="255" bestFit="1" customWidth="1"/>
    <col min="10" max="10" width="7" style="255" bestFit="1" customWidth="1"/>
    <col min="11" max="11" width="7" style="255" customWidth="1"/>
    <col min="12" max="16" width="8.42578125" style="255" customWidth="1"/>
    <col min="17" max="16384" width="9.140625" style="255"/>
  </cols>
  <sheetData>
    <row r="1" spans="1:16" s="247" customFormat="1" ht="18" customHeight="1">
      <c r="C1" s="248"/>
      <c r="D1" s="248"/>
      <c r="E1" s="248"/>
      <c r="L1" s="429" t="s">
        <v>65</v>
      </c>
      <c r="M1" s="429"/>
      <c r="N1" s="429"/>
      <c r="O1" s="429"/>
      <c r="P1" s="429"/>
    </row>
    <row r="2" spans="1:16" s="247" customFormat="1">
      <c r="C2" s="248"/>
      <c r="D2" s="448" t="s">
        <v>42</v>
      </c>
      <c r="E2" s="448"/>
      <c r="F2" s="448"/>
      <c r="G2" s="448"/>
      <c r="H2" s="448"/>
      <c r="I2" s="249" t="s">
        <v>81</v>
      </c>
    </row>
    <row r="3" spans="1:16" s="247" customFormat="1">
      <c r="C3" s="449" t="s">
        <v>186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6" s="247" customFormat="1">
      <c r="C4" s="450" t="s">
        <v>18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</row>
    <row r="5" spans="1:16" s="247" customFormat="1" ht="12.75" customHeight="1"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</row>
    <row r="6" spans="1:16" s="247" customFormat="1">
      <c r="A6" s="445" t="s">
        <v>3</v>
      </c>
      <c r="B6" s="445"/>
      <c r="C6" s="446" t="str">
        <f>PBK!C26</f>
        <v>JELGAVAS 2. INTERNĀTPAMATSKOLAS TELPU VIENKĀRŠOTĀ ATJAUNOŠANA. 1. KĀRTA</v>
      </c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</row>
    <row r="7" spans="1:16" s="247" customFormat="1" ht="12.75" customHeight="1">
      <c r="A7" s="445" t="s">
        <v>4</v>
      </c>
      <c r="B7" s="445"/>
      <c r="C7" s="446" t="str">
        <f>PBK!C16</f>
        <v xml:space="preserve"> PAŠVALDĪBAS IZGLĪTĪBAS IESTĀDE  ''JELGAVAS 2. INTERNĀTPAMATSKOLA''</v>
      </c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</row>
    <row r="8" spans="1:16" s="247" customFormat="1">
      <c r="A8" s="445" t="s">
        <v>5</v>
      </c>
      <c r="B8" s="445"/>
      <c r="C8" s="446" t="str">
        <f>PBK!C17</f>
        <v>FILOZOFU IELA 50, JELGAVA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</row>
    <row r="9" spans="1:16" s="247" customFormat="1">
      <c r="A9" s="445" t="s">
        <v>50</v>
      </c>
      <c r="B9" s="445"/>
      <c r="C9" s="446" t="str">
        <f>PBK!C18</f>
        <v xml:space="preserve"> PAŠVALDĪBAS IZGLĪTĪBAS IESTĀDE  ''JELGAVAS 2. INTERNĀTPAMATSKOLA''</v>
      </c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</row>
    <row r="10" spans="1:16" s="247" customFormat="1">
      <c r="A10" s="445" t="s">
        <v>6</v>
      </c>
      <c r="B10" s="445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6"/>
      <c r="N10" s="446"/>
    </row>
    <row r="11" spans="1:16" s="247" customFormat="1">
      <c r="A11" s="445" t="s">
        <v>43</v>
      </c>
      <c r="B11" s="445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</row>
    <row r="12" spans="1:16" s="247" customFormat="1">
      <c r="A12" s="251"/>
      <c r="B12" s="251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</row>
    <row r="13" spans="1:16" s="247" customFormat="1">
      <c r="A13" s="445" t="s">
        <v>297</v>
      </c>
      <c r="B13" s="445"/>
      <c r="C13" s="445"/>
      <c r="D13" s="445"/>
      <c r="E13" s="445"/>
      <c r="F13" s="445"/>
      <c r="G13" s="445"/>
      <c r="H13" s="252"/>
      <c r="I13" s="252"/>
      <c r="J13" s="252"/>
      <c r="K13" s="446" t="s">
        <v>44</v>
      </c>
      <c r="L13" s="446"/>
      <c r="M13" s="446"/>
      <c r="N13" s="447">
        <f>P92</f>
        <v>0</v>
      </c>
      <c r="O13" s="446"/>
      <c r="P13" s="253" t="s">
        <v>51</v>
      </c>
    </row>
    <row r="14" spans="1:16" s="247" customFormat="1">
      <c r="A14" s="251"/>
      <c r="B14" s="251"/>
      <c r="C14" s="251"/>
      <c r="D14" s="251"/>
      <c r="E14" s="251"/>
      <c r="F14" s="251"/>
      <c r="G14" s="251"/>
      <c r="H14" s="252"/>
      <c r="I14" s="252"/>
      <c r="J14" s="252"/>
      <c r="K14" s="252"/>
      <c r="L14" s="252"/>
      <c r="M14" s="252"/>
      <c r="N14" s="254"/>
      <c r="O14" s="252"/>
      <c r="P14" s="253"/>
    </row>
    <row r="15" spans="1:16">
      <c r="B15" s="255"/>
      <c r="C15" s="255"/>
      <c r="D15" s="255"/>
      <c r="E15" s="255"/>
      <c r="F15" s="255"/>
      <c r="I15" s="438" t="s">
        <v>46</v>
      </c>
      <c r="J15" s="438"/>
      <c r="K15" s="438"/>
      <c r="L15" s="256">
        <v>2016</v>
      </c>
      <c r="M15" s="256" t="s">
        <v>45</v>
      </c>
      <c r="N15" s="256"/>
      <c r="O15" s="439"/>
      <c r="P15" s="439"/>
    </row>
    <row r="16" spans="1:16" ht="13.5" thickBot="1">
      <c r="B16" s="255"/>
      <c r="C16" s="255"/>
      <c r="D16" s="255"/>
      <c r="E16" s="255"/>
      <c r="F16" s="255"/>
      <c r="I16" s="257"/>
      <c r="J16" s="257"/>
      <c r="K16" s="257"/>
      <c r="L16" s="256"/>
      <c r="M16" s="256"/>
      <c r="N16" s="256"/>
      <c r="O16" s="258"/>
      <c r="P16" s="258"/>
    </row>
    <row r="17" spans="1:16" s="259" customFormat="1" ht="13.5" thickBot="1">
      <c r="A17" s="440" t="s">
        <v>1</v>
      </c>
      <c r="B17" s="440" t="s">
        <v>30</v>
      </c>
      <c r="C17" s="442" t="s">
        <v>31</v>
      </c>
      <c r="D17" s="440" t="s">
        <v>32</v>
      </c>
      <c r="E17" s="440" t="s">
        <v>33</v>
      </c>
      <c r="F17" s="444" t="s">
        <v>34</v>
      </c>
      <c r="G17" s="444"/>
      <c r="H17" s="444"/>
      <c r="I17" s="444"/>
      <c r="J17" s="444"/>
      <c r="K17" s="444"/>
      <c r="L17" s="444" t="s">
        <v>35</v>
      </c>
      <c r="M17" s="444"/>
      <c r="N17" s="444"/>
      <c r="O17" s="444"/>
      <c r="P17" s="444"/>
    </row>
    <row r="18" spans="1:16" s="259" customFormat="1" ht="69.75" customHeight="1" thickBot="1">
      <c r="A18" s="441"/>
      <c r="B18" s="441"/>
      <c r="C18" s="443"/>
      <c r="D18" s="441"/>
      <c r="E18" s="441"/>
      <c r="F18" s="260" t="s">
        <v>36</v>
      </c>
      <c r="G18" s="261" t="s">
        <v>52</v>
      </c>
      <c r="H18" s="261" t="s">
        <v>53</v>
      </c>
      <c r="I18" s="261" t="s">
        <v>54</v>
      </c>
      <c r="J18" s="261" t="s">
        <v>55</v>
      </c>
      <c r="K18" s="260" t="s">
        <v>56</v>
      </c>
      <c r="L18" s="261" t="s">
        <v>37</v>
      </c>
      <c r="M18" s="261" t="s">
        <v>53</v>
      </c>
      <c r="N18" s="261" t="s">
        <v>54</v>
      </c>
      <c r="O18" s="261" t="s">
        <v>55</v>
      </c>
      <c r="P18" s="261" t="s">
        <v>57</v>
      </c>
    </row>
    <row r="19" spans="1:16" s="259" customFormat="1" ht="13.5" thickBot="1">
      <c r="A19" s="302" t="s">
        <v>38</v>
      </c>
      <c r="B19" s="303" t="s">
        <v>39</v>
      </c>
      <c r="C19" s="304">
        <v>3</v>
      </c>
      <c r="D19" s="305">
        <v>4</v>
      </c>
      <c r="E19" s="304">
        <v>5</v>
      </c>
      <c r="F19" s="305">
        <v>6</v>
      </c>
      <c r="G19" s="304">
        <v>7</v>
      </c>
      <c r="H19" s="304">
        <v>8</v>
      </c>
      <c r="I19" s="305">
        <v>9</v>
      </c>
      <c r="J19" s="305">
        <v>10</v>
      </c>
      <c r="K19" s="304">
        <v>11</v>
      </c>
      <c r="L19" s="304">
        <v>12</v>
      </c>
      <c r="M19" s="304">
        <v>13</v>
      </c>
      <c r="N19" s="305">
        <v>14</v>
      </c>
      <c r="O19" s="305">
        <v>15</v>
      </c>
      <c r="P19" s="306">
        <v>16</v>
      </c>
    </row>
    <row r="20" spans="1:16" s="274" customFormat="1">
      <c r="A20" s="308"/>
      <c r="B20" s="309"/>
      <c r="C20" s="310" t="s">
        <v>223</v>
      </c>
      <c r="D20" s="311"/>
      <c r="E20" s="311"/>
      <c r="F20" s="312"/>
      <c r="G20" s="313"/>
      <c r="H20" s="314"/>
      <c r="I20" s="313"/>
      <c r="J20" s="313"/>
      <c r="K20" s="313"/>
      <c r="L20" s="313"/>
      <c r="M20" s="313"/>
      <c r="N20" s="313"/>
      <c r="O20" s="313"/>
      <c r="P20" s="315"/>
    </row>
    <row r="21" spans="1:16" s="274" customFormat="1" ht="25.5">
      <c r="A21" s="316">
        <v>1</v>
      </c>
      <c r="B21" s="275" t="s">
        <v>224</v>
      </c>
      <c r="C21" s="276" t="s">
        <v>225</v>
      </c>
      <c r="D21" s="275" t="s">
        <v>226</v>
      </c>
      <c r="E21" s="299">
        <v>60</v>
      </c>
      <c r="F21" s="268"/>
      <c r="G21" s="269"/>
      <c r="H21" s="270"/>
      <c r="I21" s="269"/>
      <c r="J21" s="269"/>
      <c r="K21" s="269"/>
      <c r="L21" s="269"/>
      <c r="M21" s="269"/>
      <c r="N21" s="269"/>
      <c r="O21" s="269"/>
      <c r="P21" s="271"/>
    </row>
    <row r="22" spans="1:16" s="274" customFormat="1" ht="25.5">
      <c r="A22" s="316">
        <v>2</v>
      </c>
      <c r="B22" s="275" t="s">
        <v>224</v>
      </c>
      <c r="C22" s="276" t="s">
        <v>227</v>
      </c>
      <c r="D22" s="275" t="s">
        <v>226</v>
      </c>
      <c r="E22" s="299">
        <v>62</v>
      </c>
      <c r="F22" s="268"/>
      <c r="G22" s="269"/>
      <c r="H22" s="270"/>
      <c r="I22" s="269"/>
      <c r="J22" s="269"/>
      <c r="K22" s="269"/>
      <c r="L22" s="269"/>
      <c r="M22" s="269"/>
      <c r="N22" s="269"/>
      <c r="O22" s="269"/>
      <c r="P22" s="271"/>
    </row>
    <row r="23" spans="1:16" s="274" customFormat="1" ht="25.5">
      <c r="A23" s="316">
        <v>3</v>
      </c>
      <c r="B23" s="275" t="s">
        <v>224</v>
      </c>
      <c r="C23" s="276" t="s">
        <v>228</v>
      </c>
      <c r="D23" s="275" t="s">
        <v>226</v>
      </c>
      <c r="E23" s="299">
        <v>40</v>
      </c>
      <c r="F23" s="268"/>
      <c r="G23" s="269"/>
      <c r="H23" s="270"/>
      <c r="I23" s="269"/>
      <c r="J23" s="269"/>
      <c r="K23" s="269"/>
      <c r="L23" s="269"/>
      <c r="M23" s="269"/>
      <c r="N23" s="269"/>
      <c r="O23" s="269"/>
      <c r="P23" s="271"/>
    </row>
    <row r="24" spans="1:16" s="274" customFormat="1">
      <c r="A24" s="316">
        <v>4</v>
      </c>
      <c r="B24" s="275" t="s">
        <v>224</v>
      </c>
      <c r="C24" s="276" t="s">
        <v>229</v>
      </c>
      <c r="D24" s="275" t="s">
        <v>230</v>
      </c>
      <c r="E24" s="299">
        <v>36</v>
      </c>
      <c r="F24" s="268"/>
      <c r="G24" s="269"/>
      <c r="H24" s="270"/>
      <c r="I24" s="269"/>
      <c r="J24" s="269"/>
      <c r="K24" s="269"/>
      <c r="L24" s="269"/>
      <c r="M24" s="269"/>
      <c r="N24" s="269"/>
      <c r="O24" s="269"/>
      <c r="P24" s="271"/>
    </row>
    <row r="25" spans="1:16" s="274" customFormat="1">
      <c r="A25" s="316">
        <v>5</v>
      </c>
      <c r="B25" s="275" t="s">
        <v>224</v>
      </c>
      <c r="C25" s="276" t="s">
        <v>231</v>
      </c>
      <c r="D25" s="275" t="s">
        <v>230</v>
      </c>
      <c r="E25" s="299">
        <v>11</v>
      </c>
      <c r="F25" s="268"/>
      <c r="G25" s="269"/>
      <c r="H25" s="270"/>
      <c r="I25" s="269"/>
      <c r="J25" s="269"/>
      <c r="K25" s="269"/>
      <c r="L25" s="269"/>
      <c r="M25" s="269"/>
      <c r="N25" s="269"/>
      <c r="O25" s="269"/>
      <c r="P25" s="271"/>
    </row>
    <row r="26" spans="1:16" s="274" customFormat="1">
      <c r="A26" s="316">
        <v>6</v>
      </c>
      <c r="B26" s="275" t="s">
        <v>224</v>
      </c>
      <c r="C26" s="276" t="s">
        <v>232</v>
      </c>
      <c r="D26" s="275" t="s">
        <v>230</v>
      </c>
      <c r="E26" s="299">
        <v>4</v>
      </c>
      <c r="F26" s="268"/>
      <c r="G26" s="269"/>
      <c r="H26" s="270"/>
      <c r="I26" s="269"/>
      <c r="J26" s="269"/>
      <c r="K26" s="269"/>
      <c r="L26" s="269"/>
      <c r="M26" s="269"/>
      <c r="N26" s="269"/>
      <c r="O26" s="269"/>
      <c r="P26" s="271"/>
    </row>
    <row r="27" spans="1:16" s="274" customFormat="1">
      <c r="A27" s="316">
        <v>7</v>
      </c>
      <c r="B27" s="275" t="s">
        <v>224</v>
      </c>
      <c r="C27" s="276" t="s">
        <v>233</v>
      </c>
      <c r="D27" s="275" t="s">
        <v>230</v>
      </c>
      <c r="E27" s="299">
        <v>2</v>
      </c>
      <c r="F27" s="268"/>
      <c r="G27" s="269"/>
      <c r="H27" s="270"/>
      <c r="I27" s="269"/>
      <c r="J27" s="269"/>
      <c r="K27" s="269"/>
      <c r="L27" s="269"/>
      <c r="M27" s="269"/>
      <c r="N27" s="269"/>
      <c r="O27" s="269"/>
      <c r="P27" s="271"/>
    </row>
    <row r="28" spans="1:16" s="274" customFormat="1">
      <c r="A28" s="316">
        <v>8</v>
      </c>
      <c r="B28" s="275" t="s">
        <v>224</v>
      </c>
      <c r="C28" s="276" t="s">
        <v>234</v>
      </c>
      <c r="D28" s="275" t="s">
        <v>230</v>
      </c>
      <c r="E28" s="299">
        <v>11</v>
      </c>
      <c r="F28" s="268"/>
      <c r="G28" s="269"/>
      <c r="H28" s="270"/>
      <c r="I28" s="269"/>
      <c r="J28" s="269"/>
      <c r="K28" s="269"/>
      <c r="L28" s="269"/>
      <c r="M28" s="269"/>
      <c r="N28" s="269"/>
      <c r="O28" s="269"/>
      <c r="P28" s="271"/>
    </row>
    <row r="29" spans="1:16" s="274" customFormat="1">
      <c r="A29" s="316">
        <v>9</v>
      </c>
      <c r="B29" s="275" t="s">
        <v>224</v>
      </c>
      <c r="C29" s="276" t="s">
        <v>235</v>
      </c>
      <c r="D29" s="275" t="s">
        <v>230</v>
      </c>
      <c r="E29" s="299">
        <v>1</v>
      </c>
      <c r="F29" s="268"/>
      <c r="G29" s="269"/>
      <c r="H29" s="270"/>
      <c r="I29" s="269"/>
      <c r="J29" s="269"/>
      <c r="K29" s="269"/>
      <c r="L29" s="269"/>
      <c r="M29" s="269"/>
      <c r="N29" s="269"/>
      <c r="O29" s="269"/>
      <c r="P29" s="271"/>
    </row>
    <row r="30" spans="1:16" s="274" customFormat="1">
      <c r="A30" s="316">
        <v>10</v>
      </c>
      <c r="B30" s="275" t="s">
        <v>224</v>
      </c>
      <c r="C30" s="276" t="s">
        <v>236</v>
      </c>
      <c r="D30" s="275" t="s">
        <v>230</v>
      </c>
      <c r="E30" s="299">
        <v>4</v>
      </c>
      <c r="F30" s="268"/>
      <c r="G30" s="269"/>
      <c r="H30" s="270"/>
      <c r="I30" s="269"/>
      <c r="J30" s="269"/>
      <c r="K30" s="269"/>
      <c r="L30" s="269"/>
      <c r="M30" s="269"/>
      <c r="N30" s="269"/>
      <c r="O30" s="269"/>
      <c r="P30" s="271"/>
    </row>
    <row r="31" spans="1:16" s="274" customFormat="1" ht="15.75" customHeight="1">
      <c r="A31" s="316">
        <v>11</v>
      </c>
      <c r="B31" s="275" t="s">
        <v>224</v>
      </c>
      <c r="C31" s="276" t="s">
        <v>237</v>
      </c>
      <c r="D31" s="275" t="s">
        <v>230</v>
      </c>
      <c r="E31" s="299">
        <v>2</v>
      </c>
      <c r="F31" s="268"/>
      <c r="G31" s="269"/>
      <c r="H31" s="270"/>
      <c r="I31" s="269"/>
      <c r="J31" s="269"/>
      <c r="K31" s="269"/>
      <c r="L31" s="269"/>
      <c r="M31" s="269"/>
      <c r="N31" s="269"/>
      <c r="O31" s="269"/>
      <c r="P31" s="271"/>
    </row>
    <row r="32" spans="1:16" s="274" customFormat="1" ht="14.25" customHeight="1">
      <c r="A32" s="316">
        <v>12</v>
      </c>
      <c r="B32" s="275" t="s">
        <v>224</v>
      </c>
      <c r="C32" s="276" t="s">
        <v>238</v>
      </c>
      <c r="D32" s="275" t="s">
        <v>230</v>
      </c>
      <c r="E32" s="299">
        <v>2</v>
      </c>
      <c r="F32" s="268"/>
      <c r="G32" s="269"/>
      <c r="H32" s="270"/>
      <c r="I32" s="269"/>
      <c r="J32" s="269"/>
      <c r="K32" s="269"/>
      <c r="L32" s="269"/>
      <c r="M32" s="269"/>
      <c r="N32" s="269"/>
      <c r="O32" s="269"/>
      <c r="P32" s="271"/>
    </row>
    <row r="33" spans="1:16" s="274" customFormat="1">
      <c r="A33" s="316">
        <v>13</v>
      </c>
      <c r="B33" s="275" t="s">
        <v>224</v>
      </c>
      <c r="C33" s="276" t="s">
        <v>239</v>
      </c>
      <c r="D33" s="275" t="s">
        <v>230</v>
      </c>
      <c r="E33" s="299">
        <v>4</v>
      </c>
      <c r="F33" s="268"/>
      <c r="G33" s="269"/>
      <c r="H33" s="270"/>
      <c r="I33" s="269"/>
      <c r="J33" s="269"/>
      <c r="K33" s="269"/>
      <c r="L33" s="269"/>
      <c r="M33" s="269"/>
      <c r="N33" s="269"/>
      <c r="O33" s="269"/>
      <c r="P33" s="271"/>
    </row>
    <row r="34" spans="1:16" s="274" customFormat="1">
      <c r="A34" s="316">
        <v>14</v>
      </c>
      <c r="B34" s="275" t="s">
        <v>224</v>
      </c>
      <c r="C34" s="276" t="s">
        <v>240</v>
      </c>
      <c r="D34" s="275" t="s">
        <v>230</v>
      </c>
      <c r="E34" s="299">
        <v>4</v>
      </c>
      <c r="F34" s="268"/>
      <c r="G34" s="269"/>
      <c r="H34" s="270"/>
      <c r="I34" s="269"/>
      <c r="J34" s="269"/>
      <c r="K34" s="269"/>
      <c r="L34" s="269"/>
      <c r="M34" s="269"/>
      <c r="N34" s="269"/>
      <c r="O34" s="269"/>
      <c r="P34" s="271"/>
    </row>
    <row r="35" spans="1:16" s="274" customFormat="1">
      <c r="A35" s="316">
        <v>15</v>
      </c>
      <c r="B35" s="275" t="s">
        <v>224</v>
      </c>
      <c r="C35" s="276" t="s">
        <v>241</v>
      </c>
      <c r="D35" s="275" t="s">
        <v>230</v>
      </c>
      <c r="E35" s="299">
        <v>23</v>
      </c>
      <c r="F35" s="268"/>
      <c r="G35" s="269"/>
      <c r="H35" s="270"/>
      <c r="I35" s="269"/>
      <c r="J35" s="269"/>
      <c r="K35" s="269"/>
      <c r="L35" s="269"/>
      <c r="M35" s="269"/>
      <c r="N35" s="269"/>
      <c r="O35" s="269"/>
      <c r="P35" s="271"/>
    </row>
    <row r="36" spans="1:16" s="274" customFormat="1">
      <c r="A36" s="316">
        <v>16</v>
      </c>
      <c r="B36" s="275" t="s">
        <v>224</v>
      </c>
      <c r="C36" s="276" t="s">
        <v>242</v>
      </c>
      <c r="D36" s="275" t="s">
        <v>230</v>
      </c>
      <c r="E36" s="299">
        <v>2</v>
      </c>
      <c r="F36" s="268"/>
      <c r="G36" s="269"/>
      <c r="H36" s="270"/>
      <c r="I36" s="269"/>
      <c r="J36" s="269"/>
      <c r="K36" s="269"/>
      <c r="L36" s="269"/>
      <c r="M36" s="269"/>
      <c r="N36" s="269"/>
      <c r="O36" s="269"/>
      <c r="P36" s="271"/>
    </row>
    <row r="37" spans="1:16" s="274" customFormat="1">
      <c r="A37" s="316">
        <v>17</v>
      </c>
      <c r="B37" s="275" t="s">
        <v>224</v>
      </c>
      <c r="C37" s="276" t="s">
        <v>243</v>
      </c>
      <c r="D37" s="275" t="s">
        <v>230</v>
      </c>
      <c r="E37" s="299">
        <v>23</v>
      </c>
      <c r="F37" s="268"/>
      <c r="G37" s="269"/>
      <c r="H37" s="270"/>
      <c r="I37" s="269"/>
      <c r="J37" s="269"/>
      <c r="K37" s="269"/>
      <c r="L37" s="269"/>
      <c r="M37" s="269"/>
      <c r="N37" s="269"/>
      <c r="O37" s="269"/>
      <c r="P37" s="271"/>
    </row>
    <row r="38" spans="1:16" s="274" customFormat="1">
      <c r="A38" s="316">
        <v>18</v>
      </c>
      <c r="B38" s="275" t="s">
        <v>224</v>
      </c>
      <c r="C38" s="276" t="s">
        <v>244</v>
      </c>
      <c r="D38" s="275" t="s">
        <v>230</v>
      </c>
      <c r="E38" s="299">
        <v>10</v>
      </c>
      <c r="F38" s="268"/>
      <c r="G38" s="269"/>
      <c r="H38" s="270"/>
      <c r="I38" s="269"/>
      <c r="J38" s="269"/>
      <c r="K38" s="269"/>
      <c r="L38" s="269"/>
      <c r="M38" s="269"/>
      <c r="N38" s="269"/>
      <c r="O38" s="269"/>
      <c r="P38" s="271"/>
    </row>
    <row r="39" spans="1:16" s="274" customFormat="1">
      <c r="A39" s="316">
        <v>19</v>
      </c>
      <c r="B39" s="275" t="s">
        <v>224</v>
      </c>
      <c r="C39" s="276" t="s">
        <v>245</v>
      </c>
      <c r="D39" s="275" t="s">
        <v>230</v>
      </c>
      <c r="E39" s="299">
        <v>1</v>
      </c>
      <c r="F39" s="268"/>
      <c r="G39" s="269"/>
      <c r="H39" s="270"/>
      <c r="I39" s="269"/>
      <c r="J39" s="269"/>
      <c r="K39" s="269"/>
      <c r="L39" s="269"/>
      <c r="M39" s="269"/>
      <c r="N39" s="269"/>
      <c r="O39" s="269"/>
      <c r="P39" s="271"/>
    </row>
    <row r="40" spans="1:16" s="274" customFormat="1">
      <c r="A40" s="316">
        <v>20</v>
      </c>
      <c r="B40" s="275" t="s">
        <v>224</v>
      </c>
      <c r="C40" s="276" t="s">
        <v>246</v>
      </c>
      <c r="D40" s="275" t="s">
        <v>230</v>
      </c>
      <c r="E40" s="299">
        <v>1</v>
      </c>
      <c r="F40" s="268"/>
      <c r="G40" s="269"/>
      <c r="H40" s="270"/>
      <c r="I40" s="269"/>
      <c r="J40" s="269"/>
      <c r="K40" s="269"/>
      <c r="L40" s="269"/>
      <c r="M40" s="269"/>
      <c r="N40" s="269"/>
      <c r="O40" s="269"/>
      <c r="P40" s="271"/>
    </row>
    <row r="41" spans="1:16" s="274" customFormat="1">
      <c r="A41" s="316">
        <v>21</v>
      </c>
      <c r="B41" s="275" t="s">
        <v>224</v>
      </c>
      <c r="C41" s="276" t="s">
        <v>247</v>
      </c>
      <c r="D41" s="275" t="s">
        <v>230</v>
      </c>
      <c r="E41" s="299">
        <v>2</v>
      </c>
      <c r="F41" s="268"/>
      <c r="G41" s="269"/>
      <c r="H41" s="270"/>
      <c r="I41" s="269"/>
      <c r="J41" s="269"/>
      <c r="K41" s="269"/>
      <c r="L41" s="269"/>
      <c r="M41" s="269"/>
      <c r="N41" s="269"/>
      <c r="O41" s="269"/>
      <c r="P41" s="271"/>
    </row>
    <row r="42" spans="1:16" s="274" customFormat="1" ht="25.5">
      <c r="A42" s="316">
        <v>22</v>
      </c>
      <c r="B42" s="275" t="s">
        <v>224</v>
      </c>
      <c r="C42" s="276" t="s">
        <v>248</v>
      </c>
      <c r="D42" s="275" t="s">
        <v>249</v>
      </c>
      <c r="E42" s="300">
        <v>1</v>
      </c>
      <c r="F42" s="268"/>
      <c r="G42" s="269"/>
      <c r="H42" s="270"/>
      <c r="I42" s="269"/>
      <c r="J42" s="269"/>
      <c r="K42" s="269"/>
      <c r="L42" s="269"/>
      <c r="M42" s="269"/>
      <c r="N42" s="269"/>
      <c r="O42" s="269"/>
      <c r="P42" s="271"/>
    </row>
    <row r="43" spans="1:16" s="274" customFormat="1" ht="25.5">
      <c r="A43" s="316">
        <v>23</v>
      </c>
      <c r="B43" s="275" t="s">
        <v>224</v>
      </c>
      <c r="C43" s="276" t="s">
        <v>250</v>
      </c>
      <c r="D43" s="275" t="s">
        <v>226</v>
      </c>
      <c r="E43" s="300">
        <v>32</v>
      </c>
      <c r="F43" s="268"/>
      <c r="G43" s="269"/>
      <c r="H43" s="270"/>
      <c r="I43" s="269"/>
      <c r="J43" s="269"/>
      <c r="K43" s="269"/>
      <c r="L43" s="269"/>
      <c r="M43" s="269"/>
      <c r="N43" s="269"/>
      <c r="O43" s="269"/>
      <c r="P43" s="271"/>
    </row>
    <row r="44" spans="1:16" s="274" customFormat="1" ht="27" customHeight="1">
      <c r="A44" s="316">
        <v>24</v>
      </c>
      <c r="B44" s="275" t="s">
        <v>224</v>
      </c>
      <c r="C44" s="276" t="s">
        <v>251</v>
      </c>
      <c r="D44" s="275" t="s">
        <v>226</v>
      </c>
      <c r="E44" s="300">
        <v>20</v>
      </c>
      <c r="F44" s="268"/>
      <c r="G44" s="269"/>
      <c r="H44" s="270"/>
      <c r="I44" s="269"/>
      <c r="J44" s="269"/>
      <c r="K44" s="269"/>
      <c r="L44" s="269"/>
      <c r="M44" s="269"/>
      <c r="N44" s="269"/>
      <c r="O44" s="269"/>
      <c r="P44" s="271"/>
    </row>
    <row r="45" spans="1:16" s="274" customFormat="1" ht="27" customHeight="1">
      <c r="A45" s="316">
        <v>25</v>
      </c>
      <c r="B45" s="275" t="s">
        <v>224</v>
      </c>
      <c r="C45" s="276" t="s">
        <v>252</v>
      </c>
      <c r="D45" s="275" t="s">
        <v>226</v>
      </c>
      <c r="E45" s="300">
        <v>20</v>
      </c>
      <c r="F45" s="268"/>
      <c r="G45" s="269"/>
      <c r="H45" s="270"/>
      <c r="I45" s="269"/>
      <c r="J45" s="269"/>
      <c r="K45" s="269"/>
      <c r="L45" s="269"/>
      <c r="M45" s="269"/>
      <c r="N45" s="269"/>
      <c r="O45" s="269"/>
      <c r="P45" s="271"/>
    </row>
    <row r="46" spans="1:16" s="274" customFormat="1" ht="27" customHeight="1">
      <c r="A46" s="316">
        <v>26</v>
      </c>
      <c r="B46" s="275" t="s">
        <v>224</v>
      </c>
      <c r="C46" s="276" t="s">
        <v>253</v>
      </c>
      <c r="D46" s="275" t="s">
        <v>226</v>
      </c>
      <c r="E46" s="300">
        <v>28</v>
      </c>
      <c r="F46" s="268"/>
      <c r="G46" s="269"/>
      <c r="H46" s="270"/>
      <c r="I46" s="269"/>
      <c r="J46" s="269"/>
      <c r="K46" s="269"/>
      <c r="L46" s="269"/>
      <c r="M46" s="269"/>
      <c r="N46" s="269"/>
      <c r="O46" s="269"/>
      <c r="P46" s="271"/>
    </row>
    <row r="47" spans="1:16" s="274" customFormat="1" ht="27" customHeight="1">
      <c r="A47" s="316">
        <v>27</v>
      </c>
      <c r="B47" s="275" t="s">
        <v>224</v>
      </c>
      <c r="C47" s="276" t="s">
        <v>254</v>
      </c>
      <c r="D47" s="275" t="s">
        <v>226</v>
      </c>
      <c r="E47" s="300">
        <v>42</v>
      </c>
      <c r="F47" s="268"/>
      <c r="G47" s="269"/>
      <c r="H47" s="270"/>
      <c r="I47" s="269"/>
      <c r="J47" s="269"/>
      <c r="K47" s="269"/>
      <c r="L47" s="269"/>
      <c r="M47" s="269"/>
      <c r="N47" s="269"/>
      <c r="O47" s="269"/>
      <c r="P47" s="271"/>
    </row>
    <row r="48" spans="1:16" s="274" customFormat="1" ht="27" customHeight="1">
      <c r="A48" s="316">
        <v>28</v>
      </c>
      <c r="B48" s="275" t="s">
        <v>224</v>
      </c>
      <c r="C48" s="276" t="s">
        <v>255</v>
      </c>
      <c r="D48" s="275" t="s">
        <v>226</v>
      </c>
      <c r="E48" s="300">
        <v>20</v>
      </c>
      <c r="F48" s="268"/>
      <c r="G48" s="269"/>
      <c r="H48" s="270"/>
      <c r="I48" s="269"/>
      <c r="J48" s="269"/>
      <c r="K48" s="269"/>
      <c r="L48" s="269"/>
      <c r="M48" s="269"/>
      <c r="N48" s="269"/>
      <c r="O48" s="269"/>
      <c r="P48" s="271"/>
    </row>
    <row r="49" spans="1:16" s="274" customFormat="1">
      <c r="A49" s="316">
        <v>29</v>
      </c>
      <c r="B49" s="275" t="s">
        <v>224</v>
      </c>
      <c r="C49" s="277" t="s">
        <v>256</v>
      </c>
      <c r="D49" s="278" t="s">
        <v>257</v>
      </c>
      <c r="E49" s="301">
        <v>1</v>
      </c>
      <c r="F49" s="268"/>
      <c r="G49" s="269"/>
      <c r="H49" s="270"/>
      <c r="I49" s="269"/>
      <c r="J49" s="269"/>
      <c r="K49" s="269"/>
      <c r="L49" s="269"/>
      <c r="M49" s="269"/>
      <c r="N49" s="269"/>
      <c r="O49" s="269"/>
      <c r="P49" s="271"/>
    </row>
    <row r="50" spans="1:16" s="274" customFormat="1">
      <c r="A50" s="317"/>
      <c r="B50" s="273"/>
      <c r="C50" s="298" t="s">
        <v>258</v>
      </c>
      <c r="D50" s="272"/>
      <c r="E50" s="307"/>
      <c r="F50" s="268"/>
      <c r="G50" s="269"/>
      <c r="H50" s="270"/>
      <c r="I50" s="269"/>
      <c r="J50" s="269"/>
      <c r="K50" s="269"/>
      <c r="L50" s="269"/>
      <c r="M50" s="269"/>
      <c r="N50" s="269"/>
      <c r="O50" s="269"/>
      <c r="P50" s="271"/>
    </row>
    <row r="51" spans="1:16" s="274" customFormat="1" ht="25.5">
      <c r="A51" s="316">
        <v>1</v>
      </c>
      <c r="B51" s="275" t="s">
        <v>259</v>
      </c>
      <c r="C51" s="276" t="s">
        <v>260</v>
      </c>
      <c r="D51" s="275" t="s">
        <v>226</v>
      </c>
      <c r="E51" s="299">
        <v>32</v>
      </c>
      <c r="F51" s="268"/>
      <c r="G51" s="269"/>
      <c r="H51" s="270"/>
      <c r="I51" s="269"/>
      <c r="J51" s="269"/>
      <c r="K51" s="269"/>
      <c r="L51" s="269"/>
      <c r="M51" s="269"/>
      <c r="N51" s="269"/>
      <c r="O51" s="269"/>
      <c r="P51" s="271"/>
    </row>
    <row r="52" spans="1:16" s="274" customFormat="1" ht="25.5">
      <c r="A52" s="316">
        <v>2</v>
      </c>
      <c r="B52" s="275" t="s">
        <v>259</v>
      </c>
      <c r="C52" s="276" t="s">
        <v>261</v>
      </c>
      <c r="D52" s="275" t="s">
        <v>226</v>
      </c>
      <c r="E52" s="299">
        <v>19</v>
      </c>
      <c r="F52" s="268"/>
      <c r="G52" s="269"/>
      <c r="H52" s="270"/>
      <c r="I52" s="269"/>
      <c r="J52" s="269"/>
      <c r="K52" s="269"/>
      <c r="L52" s="269"/>
      <c r="M52" s="269"/>
      <c r="N52" s="269"/>
      <c r="O52" s="269"/>
      <c r="P52" s="271"/>
    </row>
    <row r="53" spans="1:16" s="274" customFormat="1" ht="25.5">
      <c r="A53" s="316">
        <v>3</v>
      </c>
      <c r="B53" s="275" t="s">
        <v>259</v>
      </c>
      <c r="C53" s="276" t="s">
        <v>262</v>
      </c>
      <c r="D53" s="275" t="s">
        <v>226</v>
      </c>
      <c r="E53" s="299">
        <v>12</v>
      </c>
      <c r="F53" s="268"/>
      <c r="G53" s="269"/>
      <c r="H53" s="270"/>
      <c r="I53" s="269"/>
      <c r="J53" s="269"/>
      <c r="K53" s="269"/>
      <c r="L53" s="269"/>
      <c r="M53" s="269"/>
      <c r="N53" s="269"/>
      <c r="O53" s="269"/>
      <c r="P53" s="271"/>
    </row>
    <row r="54" spans="1:16" s="274" customFormat="1" ht="25.5">
      <c r="A54" s="316">
        <v>4</v>
      </c>
      <c r="B54" s="275" t="s">
        <v>259</v>
      </c>
      <c r="C54" s="276" t="s">
        <v>263</v>
      </c>
      <c r="D54" s="275" t="s">
        <v>226</v>
      </c>
      <c r="E54" s="299">
        <v>12</v>
      </c>
      <c r="F54" s="268"/>
      <c r="G54" s="269"/>
      <c r="H54" s="270"/>
      <c r="I54" s="269"/>
      <c r="J54" s="269"/>
      <c r="K54" s="269"/>
      <c r="L54" s="269"/>
      <c r="M54" s="269"/>
      <c r="N54" s="269"/>
      <c r="O54" s="269"/>
      <c r="P54" s="271"/>
    </row>
    <row r="55" spans="1:16" s="274" customFormat="1" ht="25.5">
      <c r="A55" s="316">
        <v>5</v>
      </c>
      <c r="B55" s="275" t="s">
        <v>259</v>
      </c>
      <c r="C55" s="276" t="s">
        <v>264</v>
      </c>
      <c r="D55" s="275" t="s">
        <v>226</v>
      </c>
      <c r="E55" s="299">
        <v>5</v>
      </c>
      <c r="F55" s="268"/>
      <c r="G55" s="269"/>
      <c r="H55" s="270"/>
      <c r="I55" s="269"/>
      <c r="J55" s="269"/>
      <c r="K55" s="269"/>
      <c r="L55" s="269"/>
      <c r="M55" s="269"/>
      <c r="N55" s="269"/>
      <c r="O55" s="269"/>
      <c r="P55" s="271"/>
    </row>
    <row r="56" spans="1:16" s="274" customFormat="1">
      <c r="A56" s="316">
        <v>6</v>
      </c>
      <c r="B56" s="275" t="s">
        <v>259</v>
      </c>
      <c r="C56" s="276" t="s">
        <v>265</v>
      </c>
      <c r="D56" s="275" t="s">
        <v>230</v>
      </c>
      <c r="E56" s="299">
        <v>1</v>
      </c>
      <c r="F56" s="268"/>
      <c r="G56" s="269"/>
      <c r="H56" s="270"/>
      <c r="I56" s="269"/>
      <c r="J56" s="269"/>
      <c r="K56" s="269"/>
      <c r="L56" s="269"/>
      <c r="M56" s="269"/>
      <c r="N56" s="269"/>
      <c r="O56" s="269"/>
      <c r="P56" s="271"/>
    </row>
    <row r="57" spans="1:16" s="274" customFormat="1">
      <c r="A57" s="316">
        <v>7</v>
      </c>
      <c r="B57" s="275" t="s">
        <v>259</v>
      </c>
      <c r="C57" s="276" t="s">
        <v>266</v>
      </c>
      <c r="D57" s="275" t="s">
        <v>230</v>
      </c>
      <c r="E57" s="299">
        <v>27</v>
      </c>
      <c r="F57" s="268"/>
      <c r="G57" s="269"/>
      <c r="H57" s="270"/>
      <c r="I57" s="269"/>
      <c r="J57" s="269"/>
      <c r="K57" s="269"/>
      <c r="L57" s="269"/>
      <c r="M57" s="269"/>
      <c r="N57" s="269"/>
      <c r="O57" s="269"/>
      <c r="P57" s="271"/>
    </row>
    <row r="58" spans="1:16" s="274" customFormat="1">
      <c r="A58" s="316">
        <v>8</v>
      </c>
      <c r="B58" s="275" t="s">
        <v>259</v>
      </c>
      <c r="C58" s="276" t="s">
        <v>267</v>
      </c>
      <c r="D58" s="275" t="s">
        <v>230</v>
      </c>
      <c r="E58" s="299">
        <v>19</v>
      </c>
      <c r="F58" s="268"/>
      <c r="G58" s="269"/>
      <c r="H58" s="270"/>
      <c r="I58" s="269"/>
      <c r="J58" s="269"/>
      <c r="K58" s="269"/>
      <c r="L58" s="269"/>
      <c r="M58" s="269"/>
      <c r="N58" s="269"/>
      <c r="O58" s="269"/>
      <c r="P58" s="271"/>
    </row>
    <row r="59" spans="1:16" s="274" customFormat="1">
      <c r="A59" s="316">
        <v>9</v>
      </c>
      <c r="B59" s="275" t="s">
        <v>259</v>
      </c>
      <c r="C59" s="276" t="s">
        <v>268</v>
      </c>
      <c r="D59" s="275" t="s">
        <v>230</v>
      </c>
      <c r="E59" s="299">
        <v>4</v>
      </c>
      <c r="F59" s="268"/>
      <c r="G59" s="269"/>
      <c r="H59" s="270"/>
      <c r="I59" s="269"/>
      <c r="J59" s="269"/>
      <c r="K59" s="269"/>
      <c r="L59" s="269"/>
      <c r="M59" s="269"/>
      <c r="N59" s="269"/>
      <c r="O59" s="269"/>
      <c r="P59" s="271"/>
    </row>
    <row r="60" spans="1:16" s="274" customFormat="1">
      <c r="A60" s="316">
        <v>10</v>
      </c>
      <c r="B60" s="275" t="s">
        <v>259</v>
      </c>
      <c r="C60" s="276" t="s">
        <v>269</v>
      </c>
      <c r="D60" s="275" t="s">
        <v>230</v>
      </c>
      <c r="E60" s="299">
        <v>1</v>
      </c>
      <c r="F60" s="268"/>
      <c r="G60" s="269"/>
      <c r="H60" s="270"/>
      <c r="I60" s="269"/>
      <c r="J60" s="269"/>
      <c r="K60" s="269"/>
      <c r="L60" s="269"/>
      <c r="M60" s="269"/>
      <c r="N60" s="269"/>
      <c r="O60" s="269"/>
      <c r="P60" s="271"/>
    </row>
    <row r="61" spans="1:16" s="274" customFormat="1">
      <c r="A61" s="316">
        <v>11</v>
      </c>
      <c r="B61" s="275" t="s">
        <v>259</v>
      </c>
      <c r="C61" s="276" t="s">
        <v>270</v>
      </c>
      <c r="D61" s="275" t="s">
        <v>230</v>
      </c>
      <c r="E61" s="299">
        <v>1</v>
      </c>
      <c r="F61" s="268"/>
      <c r="G61" s="269"/>
      <c r="H61" s="270"/>
      <c r="I61" s="269"/>
      <c r="J61" s="269"/>
      <c r="K61" s="269"/>
      <c r="L61" s="269"/>
      <c r="M61" s="269"/>
      <c r="N61" s="269"/>
      <c r="O61" s="269"/>
      <c r="P61" s="271"/>
    </row>
    <row r="62" spans="1:16" s="274" customFormat="1">
      <c r="A62" s="316">
        <v>12</v>
      </c>
      <c r="B62" s="275" t="s">
        <v>259</v>
      </c>
      <c r="C62" s="276" t="s">
        <v>396</v>
      </c>
      <c r="D62" s="275" t="s">
        <v>230</v>
      </c>
      <c r="E62" s="299">
        <v>1</v>
      </c>
      <c r="F62" s="268"/>
      <c r="G62" s="269"/>
      <c r="H62" s="270"/>
      <c r="I62" s="269"/>
      <c r="J62" s="269"/>
      <c r="K62" s="269"/>
      <c r="L62" s="269"/>
      <c r="M62" s="269"/>
      <c r="N62" s="269"/>
      <c r="O62" s="269"/>
      <c r="P62" s="271"/>
    </row>
    <row r="63" spans="1:16" s="274" customFormat="1">
      <c r="A63" s="316">
        <v>13</v>
      </c>
      <c r="B63" s="275" t="s">
        <v>259</v>
      </c>
      <c r="C63" s="276" t="s">
        <v>271</v>
      </c>
      <c r="D63" s="275" t="s">
        <v>230</v>
      </c>
      <c r="E63" s="299">
        <v>1</v>
      </c>
      <c r="F63" s="268"/>
      <c r="G63" s="269"/>
      <c r="H63" s="270"/>
      <c r="I63" s="269"/>
      <c r="J63" s="269"/>
      <c r="K63" s="269"/>
      <c r="L63" s="269"/>
      <c r="M63" s="269"/>
      <c r="N63" s="269"/>
      <c r="O63" s="269"/>
      <c r="P63" s="271"/>
    </row>
    <row r="64" spans="1:16" s="274" customFormat="1">
      <c r="A64" s="316">
        <v>14</v>
      </c>
      <c r="B64" s="275" t="s">
        <v>259</v>
      </c>
      <c r="C64" s="276" t="s">
        <v>272</v>
      </c>
      <c r="D64" s="275" t="s">
        <v>230</v>
      </c>
      <c r="E64" s="299">
        <v>2</v>
      </c>
      <c r="F64" s="268"/>
      <c r="G64" s="269"/>
      <c r="H64" s="270"/>
      <c r="I64" s="269"/>
      <c r="J64" s="269"/>
      <c r="K64" s="269"/>
      <c r="L64" s="269"/>
      <c r="M64" s="269"/>
      <c r="N64" s="269"/>
      <c r="O64" s="269"/>
      <c r="P64" s="271"/>
    </row>
    <row r="65" spans="1:16" s="274" customFormat="1">
      <c r="A65" s="316">
        <v>15</v>
      </c>
      <c r="B65" s="275" t="s">
        <v>259</v>
      </c>
      <c r="C65" s="276" t="s">
        <v>273</v>
      </c>
      <c r="D65" s="275" t="s">
        <v>230</v>
      </c>
      <c r="E65" s="299">
        <v>4</v>
      </c>
      <c r="F65" s="268"/>
      <c r="G65" s="269"/>
      <c r="H65" s="270"/>
      <c r="I65" s="269"/>
      <c r="J65" s="269"/>
      <c r="K65" s="269"/>
      <c r="L65" s="269"/>
      <c r="M65" s="269"/>
      <c r="N65" s="269"/>
      <c r="O65" s="269"/>
      <c r="P65" s="271"/>
    </row>
    <row r="66" spans="1:16" s="274" customFormat="1">
      <c r="A66" s="316">
        <v>16</v>
      </c>
      <c r="B66" s="275" t="s">
        <v>259</v>
      </c>
      <c r="C66" s="276" t="s">
        <v>274</v>
      </c>
      <c r="D66" s="275" t="s">
        <v>230</v>
      </c>
      <c r="E66" s="299">
        <v>4</v>
      </c>
      <c r="F66" s="268"/>
      <c r="G66" s="269"/>
      <c r="H66" s="270"/>
      <c r="I66" s="269"/>
      <c r="J66" s="269"/>
      <c r="K66" s="269"/>
      <c r="L66" s="269"/>
      <c r="M66" s="269"/>
      <c r="N66" s="269"/>
      <c r="O66" s="269"/>
      <c r="P66" s="271"/>
    </row>
    <row r="67" spans="1:16" s="274" customFormat="1">
      <c r="A67" s="316">
        <v>17</v>
      </c>
      <c r="B67" s="275" t="s">
        <v>259</v>
      </c>
      <c r="C67" s="276" t="s">
        <v>275</v>
      </c>
      <c r="D67" s="275" t="s">
        <v>230</v>
      </c>
      <c r="E67" s="299">
        <v>1</v>
      </c>
      <c r="F67" s="268"/>
      <c r="G67" s="269"/>
      <c r="H67" s="270"/>
      <c r="I67" s="269"/>
      <c r="J67" s="269"/>
      <c r="K67" s="269"/>
      <c r="L67" s="269"/>
      <c r="M67" s="269"/>
      <c r="N67" s="269"/>
      <c r="O67" s="269"/>
      <c r="P67" s="271"/>
    </row>
    <row r="68" spans="1:16" s="274" customFormat="1">
      <c r="A68" s="316">
        <v>18</v>
      </c>
      <c r="B68" s="275" t="s">
        <v>259</v>
      </c>
      <c r="C68" s="276" t="s">
        <v>276</v>
      </c>
      <c r="D68" s="275" t="s">
        <v>230</v>
      </c>
      <c r="E68" s="299">
        <v>2</v>
      </c>
      <c r="F68" s="268"/>
      <c r="G68" s="269"/>
      <c r="H68" s="270"/>
      <c r="I68" s="269"/>
      <c r="J68" s="269"/>
      <c r="K68" s="269"/>
      <c r="L68" s="269"/>
      <c r="M68" s="269"/>
      <c r="N68" s="269"/>
      <c r="O68" s="269"/>
      <c r="P68" s="271"/>
    </row>
    <row r="69" spans="1:16" s="274" customFormat="1">
      <c r="A69" s="316">
        <v>19</v>
      </c>
      <c r="B69" s="275" t="s">
        <v>259</v>
      </c>
      <c r="C69" s="276" t="s">
        <v>277</v>
      </c>
      <c r="D69" s="275" t="s">
        <v>230</v>
      </c>
      <c r="E69" s="299">
        <v>5</v>
      </c>
      <c r="F69" s="268"/>
      <c r="G69" s="269"/>
      <c r="H69" s="270"/>
      <c r="I69" s="269"/>
      <c r="J69" s="269"/>
      <c r="K69" s="269"/>
      <c r="L69" s="269"/>
      <c r="M69" s="269"/>
      <c r="N69" s="269"/>
      <c r="O69" s="269"/>
      <c r="P69" s="271"/>
    </row>
    <row r="70" spans="1:16" s="274" customFormat="1">
      <c r="A70" s="316">
        <v>20</v>
      </c>
      <c r="B70" s="275" t="s">
        <v>259</v>
      </c>
      <c r="C70" s="276" t="s">
        <v>278</v>
      </c>
      <c r="D70" s="275" t="s">
        <v>230</v>
      </c>
      <c r="E70" s="299">
        <v>1</v>
      </c>
      <c r="F70" s="268"/>
      <c r="G70" s="269"/>
      <c r="H70" s="270"/>
      <c r="I70" s="269"/>
      <c r="J70" s="269"/>
      <c r="K70" s="269"/>
      <c r="L70" s="269"/>
      <c r="M70" s="269"/>
      <c r="N70" s="269"/>
      <c r="O70" s="269"/>
      <c r="P70" s="271"/>
    </row>
    <row r="71" spans="1:16" s="274" customFormat="1">
      <c r="A71" s="316">
        <v>21</v>
      </c>
      <c r="B71" s="275" t="s">
        <v>259</v>
      </c>
      <c r="C71" s="276" t="s">
        <v>279</v>
      </c>
      <c r="D71" s="275" t="s">
        <v>230</v>
      </c>
      <c r="E71" s="299">
        <v>1</v>
      </c>
      <c r="F71" s="268"/>
      <c r="G71" s="269"/>
      <c r="H71" s="270"/>
      <c r="I71" s="269"/>
      <c r="J71" s="269"/>
      <c r="K71" s="269"/>
      <c r="L71" s="269"/>
      <c r="M71" s="269"/>
      <c r="N71" s="269"/>
      <c r="O71" s="269"/>
      <c r="P71" s="271"/>
    </row>
    <row r="72" spans="1:16" s="274" customFormat="1">
      <c r="A72" s="316">
        <v>22</v>
      </c>
      <c r="B72" s="275" t="s">
        <v>259</v>
      </c>
      <c r="C72" s="276" t="s">
        <v>280</v>
      </c>
      <c r="D72" s="275" t="s">
        <v>230</v>
      </c>
      <c r="E72" s="299">
        <v>1</v>
      </c>
      <c r="F72" s="268"/>
      <c r="G72" s="269"/>
      <c r="H72" s="270"/>
      <c r="I72" s="269"/>
      <c r="J72" s="269"/>
      <c r="K72" s="269"/>
      <c r="L72" s="269"/>
      <c r="M72" s="269"/>
      <c r="N72" s="269"/>
      <c r="O72" s="269"/>
      <c r="P72" s="271"/>
    </row>
    <row r="73" spans="1:16" s="274" customFormat="1">
      <c r="A73" s="316">
        <v>23</v>
      </c>
      <c r="B73" s="275" t="s">
        <v>259</v>
      </c>
      <c r="C73" s="276" t="s">
        <v>281</v>
      </c>
      <c r="D73" s="275" t="s">
        <v>230</v>
      </c>
      <c r="E73" s="299">
        <v>1</v>
      </c>
      <c r="F73" s="268"/>
      <c r="G73" s="269"/>
      <c r="H73" s="270"/>
      <c r="I73" s="269"/>
      <c r="J73" s="269"/>
      <c r="K73" s="269"/>
      <c r="L73" s="269"/>
      <c r="M73" s="269"/>
      <c r="N73" s="269"/>
      <c r="O73" s="269"/>
      <c r="P73" s="271"/>
    </row>
    <row r="74" spans="1:16" s="274" customFormat="1">
      <c r="A74" s="316">
        <v>24</v>
      </c>
      <c r="B74" s="275" t="s">
        <v>259</v>
      </c>
      <c r="C74" s="276" t="s">
        <v>282</v>
      </c>
      <c r="D74" s="275" t="s">
        <v>230</v>
      </c>
      <c r="E74" s="299">
        <v>4</v>
      </c>
      <c r="F74" s="268"/>
      <c r="G74" s="269"/>
      <c r="H74" s="270"/>
      <c r="I74" s="269"/>
      <c r="J74" s="269"/>
      <c r="K74" s="269"/>
      <c r="L74" s="269"/>
      <c r="M74" s="269"/>
      <c r="N74" s="269"/>
      <c r="O74" s="269"/>
      <c r="P74" s="271"/>
    </row>
    <row r="75" spans="1:16" s="274" customFormat="1">
      <c r="A75" s="316">
        <v>25</v>
      </c>
      <c r="B75" s="275" t="s">
        <v>259</v>
      </c>
      <c r="C75" s="276" t="s">
        <v>283</v>
      </c>
      <c r="D75" s="275" t="s">
        <v>230</v>
      </c>
      <c r="E75" s="299">
        <v>2</v>
      </c>
      <c r="F75" s="268"/>
      <c r="G75" s="269"/>
      <c r="H75" s="270"/>
      <c r="I75" s="269"/>
      <c r="J75" s="269"/>
      <c r="K75" s="269"/>
      <c r="L75" s="269"/>
      <c r="M75" s="269"/>
      <c r="N75" s="269"/>
      <c r="O75" s="269"/>
      <c r="P75" s="271"/>
    </row>
    <row r="76" spans="1:16" s="274" customFormat="1">
      <c r="A76" s="316">
        <v>26</v>
      </c>
      <c r="B76" s="275" t="s">
        <v>259</v>
      </c>
      <c r="C76" s="276" t="s">
        <v>284</v>
      </c>
      <c r="D76" s="275" t="s">
        <v>230</v>
      </c>
      <c r="E76" s="299">
        <v>1</v>
      </c>
      <c r="F76" s="268"/>
      <c r="G76" s="269"/>
      <c r="H76" s="270"/>
      <c r="I76" s="269"/>
      <c r="J76" s="269"/>
      <c r="K76" s="269"/>
      <c r="L76" s="269"/>
      <c r="M76" s="269"/>
      <c r="N76" s="269"/>
      <c r="O76" s="269"/>
      <c r="P76" s="271"/>
    </row>
    <row r="77" spans="1:16" s="274" customFormat="1">
      <c r="A77" s="316">
        <v>27</v>
      </c>
      <c r="B77" s="275" t="s">
        <v>259</v>
      </c>
      <c r="C77" s="276" t="s">
        <v>285</v>
      </c>
      <c r="D77" s="275" t="s">
        <v>230</v>
      </c>
      <c r="E77" s="299">
        <v>3</v>
      </c>
      <c r="F77" s="268"/>
      <c r="G77" s="269"/>
      <c r="H77" s="270"/>
      <c r="I77" s="269"/>
      <c r="J77" s="269"/>
      <c r="K77" s="269"/>
      <c r="L77" s="269"/>
      <c r="M77" s="269"/>
      <c r="N77" s="269"/>
      <c r="O77" s="269"/>
      <c r="P77" s="271"/>
    </row>
    <row r="78" spans="1:16" s="274" customFormat="1">
      <c r="A78" s="316">
        <v>28</v>
      </c>
      <c r="B78" s="275" t="s">
        <v>259</v>
      </c>
      <c r="C78" s="276" t="s">
        <v>286</v>
      </c>
      <c r="D78" s="275" t="s">
        <v>230</v>
      </c>
      <c r="E78" s="299">
        <v>1</v>
      </c>
      <c r="F78" s="268"/>
      <c r="G78" s="269"/>
      <c r="H78" s="270"/>
      <c r="I78" s="269"/>
      <c r="J78" s="269"/>
      <c r="K78" s="269"/>
      <c r="L78" s="269"/>
      <c r="M78" s="269"/>
      <c r="N78" s="269"/>
      <c r="O78" s="269"/>
      <c r="P78" s="271"/>
    </row>
    <row r="79" spans="1:16" s="274" customFormat="1">
      <c r="A79" s="316">
        <v>29</v>
      </c>
      <c r="B79" s="275" t="s">
        <v>259</v>
      </c>
      <c r="C79" s="276" t="s">
        <v>287</v>
      </c>
      <c r="D79" s="275" t="s">
        <v>230</v>
      </c>
      <c r="E79" s="299">
        <v>2</v>
      </c>
      <c r="F79" s="268"/>
      <c r="G79" s="269"/>
      <c r="H79" s="270"/>
      <c r="I79" s="269"/>
      <c r="J79" s="269"/>
      <c r="K79" s="269"/>
      <c r="L79" s="269"/>
      <c r="M79" s="269"/>
      <c r="N79" s="269"/>
      <c r="O79" s="269"/>
      <c r="P79" s="271"/>
    </row>
    <row r="80" spans="1:16" s="274" customFormat="1" ht="25.5">
      <c r="A80" s="316">
        <v>30</v>
      </c>
      <c r="B80" s="275" t="s">
        <v>259</v>
      </c>
      <c r="C80" s="276" t="s">
        <v>288</v>
      </c>
      <c r="D80" s="275" t="s">
        <v>289</v>
      </c>
      <c r="E80" s="299">
        <v>5</v>
      </c>
      <c r="F80" s="268"/>
      <c r="G80" s="269"/>
      <c r="H80" s="270"/>
      <c r="I80" s="269"/>
      <c r="J80" s="269"/>
      <c r="K80" s="269"/>
      <c r="L80" s="269"/>
      <c r="M80" s="269"/>
      <c r="N80" s="269"/>
      <c r="O80" s="269"/>
      <c r="P80" s="271"/>
    </row>
    <row r="81" spans="1:16" s="274" customFormat="1" ht="14.25" customHeight="1">
      <c r="A81" s="316">
        <v>31</v>
      </c>
      <c r="B81" s="275" t="s">
        <v>259</v>
      </c>
      <c r="C81" s="276" t="s">
        <v>290</v>
      </c>
      <c r="D81" s="275" t="s">
        <v>289</v>
      </c>
      <c r="E81" s="299">
        <v>1</v>
      </c>
      <c r="F81" s="268"/>
      <c r="G81" s="269"/>
      <c r="H81" s="270"/>
      <c r="I81" s="269"/>
      <c r="J81" s="269"/>
      <c r="K81" s="269"/>
      <c r="L81" s="269"/>
      <c r="M81" s="269"/>
      <c r="N81" s="269"/>
      <c r="O81" s="269"/>
      <c r="P81" s="271"/>
    </row>
    <row r="82" spans="1:16" s="274" customFormat="1" ht="14.25" customHeight="1">
      <c r="A82" s="316">
        <v>32</v>
      </c>
      <c r="B82" s="275" t="s">
        <v>259</v>
      </c>
      <c r="C82" s="276" t="s">
        <v>291</v>
      </c>
      <c r="D82" s="275" t="s">
        <v>230</v>
      </c>
      <c r="E82" s="299">
        <v>1</v>
      </c>
      <c r="F82" s="268"/>
      <c r="G82" s="269"/>
      <c r="H82" s="270"/>
      <c r="I82" s="269"/>
      <c r="J82" s="269"/>
      <c r="K82" s="269"/>
      <c r="L82" s="269"/>
      <c r="M82" s="269"/>
      <c r="N82" s="269"/>
      <c r="O82" s="269"/>
      <c r="P82" s="271"/>
    </row>
    <row r="83" spans="1:16" s="274" customFormat="1" ht="14.25" customHeight="1">
      <c r="A83" s="316">
        <v>33</v>
      </c>
      <c r="B83" s="275" t="s">
        <v>259</v>
      </c>
      <c r="C83" s="276" t="s">
        <v>292</v>
      </c>
      <c r="D83" s="275" t="s">
        <v>230</v>
      </c>
      <c r="E83" s="299">
        <v>1</v>
      </c>
      <c r="F83" s="268"/>
      <c r="G83" s="269"/>
      <c r="H83" s="270"/>
      <c r="I83" s="269"/>
      <c r="J83" s="269"/>
      <c r="K83" s="269"/>
      <c r="L83" s="269"/>
      <c r="M83" s="269"/>
      <c r="N83" s="269"/>
      <c r="O83" s="269"/>
      <c r="P83" s="271"/>
    </row>
    <row r="84" spans="1:16" s="274" customFormat="1" ht="25.5">
      <c r="A84" s="316">
        <v>34</v>
      </c>
      <c r="B84" s="275" t="s">
        <v>259</v>
      </c>
      <c r="C84" s="276" t="s">
        <v>293</v>
      </c>
      <c r="D84" s="275" t="s">
        <v>289</v>
      </c>
      <c r="E84" s="299">
        <v>1</v>
      </c>
      <c r="F84" s="268"/>
      <c r="G84" s="269"/>
      <c r="H84" s="270"/>
      <c r="I84" s="269"/>
      <c r="J84" s="269"/>
      <c r="K84" s="269"/>
      <c r="L84" s="269"/>
      <c r="M84" s="269"/>
      <c r="N84" s="269"/>
      <c r="O84" s="269"/>
      <c r="P84" s="271"/>
    </row>
    <row r="85" spans="1:16" s="274" customFormat="1" ht="25.5">
      <c r="A85" s="316">
        <v>35</v>
      </c>
      <c r="B85" s="275" t="s">
        <v>259</v>
      </c>
      <c r="C85" s="276" t="s">
        <v>294</v>
      </c>
      <c r="D85" s="275" t="s">
        <v>289</v>
      </c>
      <c r="E85" s="299">
        <v>10</v>
      </c>
      <c r="F85" s="268"/>
      <c r="G85" s="269"/>
      <c r="H85" s="270"/>
      <c r="I85" s="269"/>
      <c r="J85" s="269"/>
      <c r="K85" s="269"/>
      <c r="L85" s="269"/>
      <c r="M85" s="269"/>
      <c r="N85" s="269"/>
      <c r="O85" s="269"/>
      <c r="P85" s="271"/>
    </row>
    <row r="86" spans="1:16" s="274" customFormat="1" ht="25.5">
      <c r="A86" s="316">
        <v>36</v>
      </c>
      <c r="B86" s="275" t="s">
        <v>259</v>
      </c>
      <c r="C86" s="276" t="s">
        <v>295</v>
      </c>
      <c r="D86" s="275" t="s">
        <v>289</v>
      </c>
      <c r="E86" s="299">
        <v>1</v>
      </c>
      <c r="F86" s="268"/>
      <c r="G86" s="269"/>
      <c r="H86" s="270"/>
      <c r="I86" s="269"/>
      <c r="J86" s="269"/>
      <c r="K86" s="269"/>
      <c r="L86" s="269"/>
      <c r="M86" s="269"/>
      <c r="N86" s="269"/>
      <c r="O86" s="269"/>
      <c r="P86" s="271"/>
    </row>
    <row r="87" spans="1:16" s="274" customFormat="1" ht="25.5">
      <c r="A87" s="316">
        <v>37</v>
      </c>
      <c r="B87" s="275" t="s">
        <v>259</v>
      </c>
      <c r="C87" s="276" t="s">
        <v>248</v>
      </c>
      <c r="D87" s="275" t="s">
        <v>289</v>
      </c>
      <c r="E87" s="299">
        <v>1</v>
      </c>
      <c r="F87" s="268"/>
      <c r="G87" s="269"/>
      <c r="H87" s="270"/>
      <c r="I87" s="269"/>
      <c r="J87" s="269"/>
      <c r="K87" s="269"/>
      <c r="L87" s="269"/>
      <c r="M87" s="269"/>
      <c r="N87" s="269"/>
      <c r="O87" s="269"/>
      <c r="P87" s="271"/>
    </row>
    <row r="88" spans="1:16" s="274" customFormat="1" ht="38.25">
      <c r="A88" s="316">
        <v>38</v>
      </c>
      <c r="B88" s="275" t="s">
        <v>259</v>
      </c>
      <c r="C88" s="276" t="s">
        <v>296</v>
      </c>
      <c r="D88" s="275" t="s">
        <v>289</v>
      </c>
      <c r="E88" s="299">
        <v>1</v>
      </c>
      <c r="F88" s="268"/>
      <c r="G88" s="269"/>
      <c r="H88" s="270"/>
      <c r="I88" s="269"/>
      <c r="J88" s="269"/>
      <c r="K88" s="269"/>
      <c r="L88" s="269"/>
      <c r="M88" s="269"/>
      <c r="N88" s="269"/>
      <c r="O88" s="269"/>
      <c r="P88" s="271"/>
    </row>
    <row r="89" spans="1:16" ht="18.75" customHeight="1" thickBot="1">
      <c r="A89" s="267"/>
      <c r="B89" s="279"/>
      <c r="C89" s="280"/>
      <c r="D89" s="281"/>
      <c r="E89" s="282"/>
      <c r="F89" s="283"/>
      <c r="G89" s="283"/>
      <c r="H89" s="283"/>
      <c r="I89" s="283"/>
      <c r="J89" s="283"/>
      <c r="K89" s="283"/>
      <c r="L89" s="283"/>
      <c r="M89" s="283"/>
      <c r="N89" s="283"/>
      <c r="O89" s="283"/>
      <c r="P89" s="284"/>
    </row>
    <row r="90" spans="1:16" ht="15" customHeight="1">
      <c r="A90" s="286"/>
      <c r="B90" s="262"/>
      <c r="C90" s="430" t="s">
        <v>13</v>
      </c>
      <c r="D90" s="431"/>
      <c r="E90" s="431"/>
      <c r="F90" s="431"/>
      <c r="G90" s="431"/>
      <c r="H90" s="431"/>
      <c r="I90" s="431"/>
      <c r="J90" s="431"/>
      <c r="K90" s="432"/>
      <c r="L90" s="263"/>
      <c r="M90" s="263"/>
      <c r="N90" s="263"/>
      <c r="O90" s="263"/>
      <c r="P90" s="264"/>
    </row>
    <row r="91" spans="1:16" ht="15" customHeight="1">
      <c r="A91" s="287"/>
      <c r="C91" s="433" t="s">
        <v>62</v>
      </c>
      <c r="D91" s="433"/>
      <c r="E91" s="433"/>
      <c r="F91" s="433"/>
      <c r="G91" s="433"/>
      <c r="H91" s="433"/>
      <c r="I91" s="433"/>
      <c r="J91" s="433"/>
      <c r="K91" s="433"/>
      <c r="L91" s="289"/>
      <c r="M91" s="289"/>
      <c r="N91" s="290"/>
      <c r="O91" s="289"/>
      <c r="P91" s="291"/>
    </row>
    <row r="92" spans="1:16" ht="15" customHeight="1" thickBot="1">
      <c r="A92" s="265"/>
      <c r="B92" s="266"/>
      <c r="C92" s="434" t="s">
        <v>40</v>
      </c>
      <c r="D92" s="434"/>
      <c r="E92" s="434"/>
      <c r="F92" s="434"/>
      <c r="G92" s="434"/>
      <c r="H92" s="434"/>
      <c r="I92" s="434"/>
      <c r="J92" s="434"/>
      <c r="K92" s="434"/>
      <c r="L92" s="292"/>
      <c r="M92" s="292"/>
      <c r="N92" s="292"/>
      <c r="O92" s="292"/>
      <c r="P92" s="293"/>
    </row>
    <row r="93" spans="1:16" ht="15" customHeight="1">
      <c r="A93" s="247"/>
      <c r="B93" s="247"/>
      <c r="C93" s="342"/>
      <c r="D93" s="342"/>
      <c r="E93" s="342"/>
      <c r="F93" s="342"/>
      <c r="G93" s="342"/>
      <c r="H93" s="342"/>
      <c r="I93" s="342"/>
      <c r="J93" s="342"/>
      <c r="K93" s="342"/>
      <c r="L93" s="346"/>
      <c r="M93" s="346"/>
      <c r="N93" s="346"/>
      <c r="O93" s="346"/>
      <c r="P93" s="346"/>
    </row>
    <row r="94" spans="1:16" s="247" customFormat="1">
      <c r="C94" s="248"/>
      <c r="D94" s="248"/>
      <c r="E94" s="248"/>
    </row>
    <row r="95" spans="1:16" s="247" customFormat="1">
      <c r="A95" s="429" t="s">
        <v>14</v>
      </c>
      <c r="B95" s="429"/>
      <c r="C95" s="294"/>
      <c r="D95" s="435"/>
      <c r="E95" s="436"/>
      <c r="G95" s="429" t="s">
        <v>41</v>
      </c>
      <c r="H95" s="429"/>
      <c r="I95" s="437"/>
      <c r="J95" s="437"/>
      <c r="K95" s="437"/>
      <c r="L95" s="437"/>
      <c r="M95" s="437"/>
      <c r="N95" s="428"/>
      <c r="O95" s="429"/>
    </row>
    <row r="96" spans="1:16" s="247" customFormat="1">
      <c r="C96" s="296" t="s">
        <v>47</v>
      </c>
      <c r="D96" s="248"/>
      <c r="E96" s="248"/>
      <c r="K96" s="296" t="s">
        <v>47</v>
      </c>
    </row>
    <row r="97" spans="1:8" s="247" customFormat="1">
      <c r="C97" s="248"/>
      <c r="D97" s="248"/>
      <c r="E97" s="248"/>
    </row>
    <row r="98" spans="1:8" s="247" customFormat="1">
      <c r="A98" s="429" t="s">
        <v>15</v>
      </c>
      <c r="B98" s="429"/>
      <c r="C98" s="248"/>
      <c r="D98" s="248"/>
      <c r="E98" s="248"/>
      <c r="G98" s="429"/>
      <c r="H98" s="429"/>
    </row>
    <row r="99" spans="1:8" s="247" customFormat="1">
      <c r="C99" s="248"/>
      <c r="D99" s="248"/>
      <c r="E99" s="248"/>
    </row>
    <row r="100" spans="1:8" s="247" customFormat="1">
      <c r="C100" s="248"/>
      <c r="D100" s="248"/>
      <c r="E100" s="248"/>
    </row>
    <row r="101" spans="1:8" s="247" customFormat="1">
      <c r="C101" s="248"/>
      <c r="D101" s="248"/>
      <c r="E101" s="248"/>
    </row>
    <row r="102" spans="1:8" s="247" customFormat="1">
      <c r="C102" s="248"/>
      <c r="D102" s="248"/>
      <c r="E102" s="248"/>
    </row>
    <row r="103" spans="1:8" s="247" customFormat="1">
      <c r="C103" s="248"/>
      <c r="D103" s="248"/>
      <c r="E103" s="248"/>
    </row>
    <row r="104" spans="1:8" s="247" customFormat="1">
      <c r="C104" s="248"/>
      <c r="D104" s="248"/>
      <c r="E104" s="248"/>
    </row>
    <row r="105" spans="1:8" s="247" customFormat="1">
      <c r="C105" s="248"/>
      <c r="D105" s="248"/>
      <c r="E105" s="248"/>
    </row>
    <row r="106" spans="1:8" s="247" customFormat="1">
      <c r="C106" s="248"/>
      <c r="D106" s="248"/>
      <c r="E106" s="248"/>
    </row>
    <row r="107" spans="1:8" s="247" customFormat="1">
      <c r="C107" s="248"/>
      <c r="D107" s="248"/>
      <c r="E107" s="248"/>
    </row>
    <row r="108" spans="1:8" s="247" customFormat="1">
      <c r="C108" s="248"/>
      <c r="D108" s="248"/>
      <c r="E108" s="248"/>
    </row>
    <row r="109" spans="1:8" s="247" customFormat="1">
      <c r="C109" s="248"/>
      <c r="D109" s="248"/>
      <c r="E109" s="248"/>
    </row>
    <row r="110" spans="1:8" s="247" customFormat="1">
      <c r="C110" s="248"/>
      <c r="D110" s="248"/>
      <c r="E110" s="248"/>
    </row>
    <row r="111" spans="1:8" s="247" customFormat="1">
      <c r="C111" s="248"/>
      <c r="D111" s="248"/>
      <c r="E111" s="248"/>
    </row>
    <row r="112" spans="1:8" s="247" customFormat="1">
      <c r="C112" s="248"/>
      <c r="D112" s="248"/>
      <c r="E112" s="248"/>
    </row>
    <row r="113" spans="3:5" s="247" customFormat="1">
      <c r="C113" s="248"/>
      <c r="D113" s="248"/>
      <c r="E113" s="248"/>
    </row>
    <row r="114" spans="3:5" s="247" customFormat="1">
      <c r="C114" s="248"/>
      <c r="D114" s="248"/>
      <c r="E114" s="248"/>
    </row>
    <row r="115" spans="3:5" s="247" customFormat="1">
      <c r="C115" s="248"/>
      <c r="D115" s="248"/>
      <c r="E115" s="248"/>
    </row>
    <row r="116" spans="3:5" s="247" customFormat="1">
      <c r="C116" s="248"/>
      <c r="D116" s="248"/>
      <c r="E116" s="248"/>
    </row>
    <row r="117" spans="3:5" s="247" customFormat="1">
      <c r="C117" s="248"/>
      <c r="D117" s="248"/>
      <c r="E117" s="248"/>
    </row>
    <row r="118" spans="3:5" s="247" customFormat="1">
      <c r="C118" s="248"/>
      <c r="D118" s="248"/>
      <c r="E118" s="248"/>
    </row>
    <row r="119" spans="3:5" s="247" customFormat="1">
      <c r="C119" s="248"/>
      <c r="D119" s="248"/>
      <c r="E119" s="248"/>
    </row>
    <row r="120" spans="3:5" s="247" customFormat="1">
      <c r="C120" s="248"/>
      <c r="D120" s="248"/>
      <c r="E120" s="248"/>
    </row>
    <row r="121" spans="3:5" s="247" customFormat="1">
      <c r="C121" s="248"/>
      <c r="D121" s="248"/>
      <c r="E121" s="248"/>
    </row>
    <row r="122" spans="3:5" s="247" customFormat="1">
      <c r="C122" s="248"/>
      <c r="D122" s="248"/>
      <c r="E122" s="248"/>
    </row>
    <row r="123" spans="3:5" s="247" customFormat="1">
      <c r="C123" s="248"/>
      <c r="D123" s="248"/>
      <c r="E123" s="248"/>
    </row>
    <row r="124" spans="3:5" s="247" customFormat="1">
      <c r="C124" s="248"/>
      <c r="D124" s="248"/>
      <c r="E124" s="248"/>
    </row>
    <row r="125" spans="3:5" s="247" customFormat="1">
      <c r="C125" s="248"/>
      <c r="D125" s="248"/>
      <c r="E125" s="248"/>
    </row>
    <row r="126" spans="3:5" s="247" customFormat="1">
      <c r="C126" s="248"/>
      <c r="D126" s="248"/>
      <c r="E126" s="248"/>
    </row>
    <row r="127" spans="3:5" s="247" customFormat="1">
      <c r="C127" s="248"/>
      <c r="D127" s="248"/>
      <c r="E127" s="248"/>
    </row>
    <row r="128" spans="3:5" s="247" customFormat="1">
      <c r="C128" s="248"/>
      <c r="D128" s="248"/>
      <c r="E128" s="248"/>
    </row>
    <row r="129" spans="3:5" s="247" customFormat="1">
      <c r="C129" s="248"/>
      <c r="D129" s="248"/>
      <c r="E129" s="248"/>
    </row>
    <row r="130" spans="3:5" s="247" customFormat="1">
      <c r="C130" s="248"/>
      <c r="D130" s="248"/>
      <c r="E130" s="248"/>
    </row>
    <row r="131" spans="3:5" s="247" customFormat="1">
      <c r="C131" s="248"/>
      <c r="D131" s="248"/>
      <c r="E131" s="248"/>
    </row>
    <row r="132" spans="3:5" s="247" customFormat="1">
      <c r="C132" s="248"/>
      <c r="D132" s="248"/>
      <c r="E132" s="248"/>
    </row>
    <row r="133" spans="3:5" s="247" customFormat="1">
      <c r="C133" s="248"/>
      <c r="D133" s="248"/>
      <c r="E133" s="248"/>
    </row>
    <row r="134" spans="3:5" s="247" customFormat="1">
      <c r="C134" s="248"/>
      <c r="D134" s="248"/>
      <c r="E134" s="248"/>
    </row>
    <row r="135" spans="3:5" s="247" customFormat="1">
      <c r="C135" s="248"/>
      <c r="D135" s="248"/>
      <c r="E135" s="248"/>
    </row>
    <row r="136" spans="3:5" s="247" customFormat="1">
      <c r="C136" s="248"/>
      <c r="D136" s="248"/>
      <c r="E136" s="248"/>
    </row>
    <row r="137" spans="3:5" s="247" customFormat="1">
      <c r="C137" s="248"/>
      <c r="D137" s="248"/>
      <c r="E137" s="248"/>
    </row>
    <row r="138" spans="3:5" s="247" customFormat="1">
      <c r="C138" s="248"/>
      <c r="D138" s="248"/>
      <c r="E138" s="248"/>
    </row>
    <row r="139" spans="3:5" s="247" customFormat="1">
      <c r="C139" s="248"/>
      <c r="D139" s="248"/>
      <c r="E139" s="248"/>
    </row>
    <row r="140" spans="3:5" s="247" customFormat="1">
      <c r="C140" s="248"/>
      <c r="D140" s="248"/>
      <c r="E140" s="248"/>
    </row>
    <row r="141" spans="3:5" s="247" customFormat="1">
      <c r="C141" s="248"/>
      <c r="D141" s="248"/>
      <c r="E141" s="248"/>
    </row>
    <row r="142" spans="3:5" s="247" customFormat="1">
      <c r="C142" s="248"/>
      <c r="D142" s="248"/>
      <c r="E142" s="248"/>
    </row>
    <row r="143" spans="3:5" s="247" customFormat="1">
      <c r="C143" s="248"/>
      <c r="D143" s="248"/>
      <c r="E143" s="248"/>
    </row>
    <row r="144" spans="3:5" s="247" customFormat="1">
      <c r="C144" s="248"/>
      <c r="D144" s="248"/>
      <c r="E144" s="248"/>
    </row>
    <row r="145" spans="3:5" s="247" customFormat="1">
      <c r="C145" s="248"/>
      <c r="D145" s="248"/>
      <c r="E145" s="248"/>
    </row>
    <row r="146" spans="3:5" s="247" customFormat="1">
      <c r="C146" s="248"/>
      <c r="D146" s="248"/>
      <c r="E146" s="248"/>
    </row>
    <row r="147" spans="3:5" s="247" customFormat="1">
      <c r="C147" s="248"/>
      <c r="D147" s="248"/>
      <c r="E147" s="248"/>
    </row>
    <row r="148" spans="3:5" s="247" customFormat="1">
      <c r="C148" s="248"/>
      <c r="D148" s="248"/>
      <c r="E148" s="248"/>
    </row>
    <row r="149" spans="3:5" s="247" customFormat="1">
      <c r="C149" s="248"/>
      <c r="D149" s="248"/>
      <c r="E149" s="248"/>
    </row>
    <row r="150" spans="3:5" s="247" customFormat="1">
      <c r="C150" s="248"/>
      <c r="D150" s="248"/>
      <c r="E150" s="248"/>
    </row>
    <row r="151" spans="3:5" s="247" customFormat="1">
      <c r="C151" s="248"/>
      <c r="D151" s="248"/>
      <c r="E151" s="248"/>
    </row>
    <row r="152" spans="3:5" s="247" customFormat="1">
      <c r="C152" s="248"/>
      <c r="D152" s="248"/>
      <c r="E152" s="248"/>
    </row>
    <row r="153" spans="3:5" s="247" customFormat="1">
      <c r="C153" s="248"/>
      <c r="D153" s="248"/>
      <c r="E153" s="248"/>
    </row>
    <row r="154" spans="3:5" s="247" customFormat="1">
      <c r="C154" s="248"/>
      <c r="D154" s="248"/>
      <c r="E154" s="248"/>
    </row>
    <row r="155" spans="3:5" s="247" customFormat="1">
      <c r="C155" s="248"/>
      <c r="D155" s="248"/>
      <c r="E155" s="248"/>
    </row>
    <row r="156" spans="3:5" s="247" customFormat="1">
      <c r="C156" s="248"/>
      <c r="D156" s="248"/>
      <c r="E156" s="248"/>
    </row>
    <row r="157" spans="3:5" s="247" customFormat="1">
      <c r="C157" s="248"/>
      <c r="D157" s="248"/>
      <c r="E157" s="248"/>
    </row>
    <row r="158" spans="3:5" s="247" customFormat="1">
      <c r="C158" s="248"/>
      <c r="D158" s="248"/>
      <c r="E158" s="248"/>
    </row>
    <row r="159" spans="3:5" s="247" customFormat="1">
      <c r="C159" s="248"/>
      <c r="D159" s="248"/>
      <c r="E159" s="248"/>
    </row>
    <row r="160" spans="3:5" s="247" customFormat="1">
      <c r="C160" s="248"/>
      <c r="D160" s="248"/>
      <c r="E160" s="248"/>
    </row>
    <row r="161" spans="3:5" s="247" customFormat="1">
      <c r="C161" s="248"/>
      <c r="D161" s="248"/>
      <c r="E161" s="248"/>
    </row>
    <row r="162" spans="3:5" s="247" customFormat="1">
      <c r="C162" s="248"/>
      <c r="D162" s="248"/>
      <c r="E162" s="248"/>
    </row>
    <row r="163" spans="3:5" s="247" customFormat="1">
      <c r="C163" s="248"/>
      <c r="D163" s="248"/>
      <c r="E163" s="248"/>
    </row>
    <row r="164" spans="3:5" s="247" customFormat="1">
      <c r="C164" s="248"/>
      <c r="D164" s="248"/>
      <c r="E164" s="248"/>
    </row>
    <row r="165" spans="3:5" s="247" customFormat="1">
      <c r="C165" s="248"/>
      <c r="D165" s="248"/>
      <c r="E165" s="248"/>
    </row>
    <row r="166" spans="3:5" s="247" customFormat="1">
      <c r="C166" s="248"/>
      <c r="D166" s="248"/>
      <c r="E166" s="248"/>
    </row>
    <row r="167" spans="3:5" s="247" customFormat="1">
      <c r="C167" s="248"/>
      <c r="D167" s="248"/>
      <c r="E167" s="248"/>
    </row>
    <row r="168" spans="3:5" s="247" customFormat="1">
      <c r="C168" s="248"/>
      <c r="D168" s="248"/>
      <c r="E168" s="248"/>
    </row>
    <row r="169" spans="3:5" s="247" customFormat="1">
      <c r="C169" s="248"/>
      <c r="D169" s="248"/>
      <c r="E169" s="248"/>
    </row>
    <row r="170" spans="3:5" s="247" customFormat="1">
      <c r="C170" s="248"/>
      <c r="D170" s="248"/>
      <c r="E170" s="248"/>
    </row>
    <row r="171" spans="3:5" s="247" customFormat="1">
      <c r="C171" s="248"/>
      <c r="D171" s="248"/>
      <c r="E171" s="248"/>
    </row>
    <row r="172" spans="3:5" s="247" customFormat="1">
      <c r="C172" s="248"/>
      <c r="D172" s="248"/>
      <c r="E172" s="248"/>
    </row>
    <row r="173" spans="3:5" s="247" customFormat="1">
      <c r="C173" s="248"/>
      <c r="D173" s="248"/>
      <c r="E173" s="248"/>
    </row>
    <row r="174" spans="3:5" s="247" customFormat="1">
      <c r="C174" s="248"/>
      <c r="D174" s="248"/>
      <c r="E174" s="248"/>
    </row>
    <row r="175" spans="3:5" s="247" customFormat="1">
      <c r="C175" s="248"/>
      <c r="D175" s="248"/>
      <c r="E175" s="248"/>
    </row>
    <row r="176" spans="3:5" s="247" customFormat="1">
      <c r="C176" s="248"/>
      <c r="D176" s="248"/>
      <c r="E176" s="248"/>
    </row>
    <row r="177" spans="3:5" s="247" customFormat="1">
      <c r="C177" s="248"/>
      <c r="D177" s="248"/>
      <c r="E177" s="248"/>
    </row>
    <row r="178" spans="3:5" s="247" customFormat="1">
      <c r="C178" s="248"/>
      <c r="D178" s="248"/>
      <c r="E178" s="248"/>
    </row>
    <row r="179" spans="3:5" s="247" customFormat="1">
      <c r="C179" s="248"/>
      <c r="D179" s="248"/>
      <c r="E179" s="248"/>
    </row>
    <row r="180" spans="3:5" s="247" customFormat="1">
      <c r="C180" s="248"/>
      <c r="D180" s="248"/>
      <c r="E180" s="248"/>
    </row>
    <row r="181" spans="3:5" s="247" customFormat="1">
      <c r="C181" s="248"/>
      <c r="D181" s="248"/>
      <c r="E181" s="248"/>
    </row>
    <row r="182" spans="3:5" s="247" customFormat="1">
      <c r="C182" s="248"/>
      <c r="D182" s="248"/>
      <c r="E182" s="248"/>
    </row>
    <row r="183" spans="3:5" s="247" customFormat="1">
      <c r="C183" s="248"/>
      <c r="D183" s="248"/>
      <c r="E183" s="248"/>
    </row>
    <row r="184" spans="3:5" s="247" customFormat="1">
      <c r="C184" s="248"/>
      <c r="D184" s="248"/>
      <c r="E184" s="248"/>
    </row>
    <row r="185" spans="3:5" s="247" customFormat="1">
      <c r="C185" s="248"/>
      <c r="D185" s="248"/>
      <c r="E185" s="248"/>
    </row>
    <row r="186" spans="3:5" s="247" customFormat="1">
      <c r="C186" s="248"/>
      <c r="D186" s="248"/>
      <c r="E186" s="248"/>
    </row>
    <row r="187" spans="3:5" s="247" customFormat="1">
      <c r="C187" s="248"/>
      <c r="D187" s="248"/>
      <c r="E187" s="248"/>
    </row>
    <row r="188" spans="3:5" s="247" customFormat="1">
      <c r="C188" s="248"/>
      <c r="D188" s="248"/>
      <c r="E188" s="248"/>
    </row>
    <row r="189" spans="3:5" s="247" customFormat="1">
      <c r="C189" s="248"/>
      <c r="D189" s="248"/>
      <c r="E189" s="248"/>
    </row>
    <row r="190" spans="3:5" s="247" customFormat="1">
      <c r="C190" s="248"/>
      <c r="D190" s="248"/>
      <c r="E190" s="248"/>
    </row>
    <row r="191" spans="3:5" s="247" customFormat="1">
      <c r="C191" s="248"/>
      <c r="D191" s="248"/>
      <c r="E191" s="248"/>
    </row>
    <row r="192" spans="3:5" s="247" customFormat="1">
      <c r="C192" s="248"/>
      <c r="D192" s="248"/>
      <c r="E192" s="248"/>
    </row>
    <row r="193" spans="3:5" s="247" customFormat="1">
      <c r="C193" s="248"/>
      <c r="D193" s="248"/>
      <c r="E193" s="248"/>
    </row>
    <row r="194" spans="3:5" s="247" customFormat="1">
      <c r="C194" s="248"/>
      <c r="D194" s="248"/>
      <c r="E194" s="248"/>
    </row>
    <row r="195" spans="3:5" s="247" customFormat="1">
      <c r="C195" s="248"/>
      <c r="D195" s="248"/>
      <c r="E195" s="248"/>
    </row>
    <row r="196" spans="3:5" s="247" customFormat="1">
      <c r="C196" s="248"/>
      <c r="D196" s="248"/>
      <c r="E196" s="248"/>
    </row>
    <row r="197" spans="3:5" s="247" customFormat="1">
      <c r="C197" s="248"/>
      <c r="D197" s="248"/>
      <c r="E197" s="248"/>
    </row>
    <row r="198" spans="3:5" s="247" customFormat="1">
      <c r="C198" s="248"/>
      <c r="D198" s="248"/>
      <c r="E198" s="248"/>
    </row>
    <row r="199" spans="3:5" s="247" customFormat="1">
      <c r="C199" s="248"/>
      <c r="D199" s="248"/>
      <c r="E199" s="248"/>
    </row>
    <row r="200" spans="3:5" s="247" customFormat="1">
      <c r="C200" s="248"/>
      <c r="D200" s="248"/>
      <c r="E200" s="248"/>
    </row>
    <row r="201" spans="3:5" s="247" customFormat="1">
      <c r="C201" s="248"/>
      <c r="D201" s="248"/>
      <c r="E201" s="248"/>
    </row>
    <row r="202" spans="3:5" s="247" customFormat="1">
      <c r="C202" s="248"/>
      <c r="D202" s="248"/>
      <c r="E202" s="248"/>
    </row>
    <row r="203" spans="3:5" s="247" customFormat="1">
      <c r="C203" s="248"/>
      <c r="D203" s="248"/>
      <c r="E203" s="248"/>
    </row>
    <row r="204" spans="3:5" s="247" customFormat="1">
      <c r="C204" s="248"/>
      <c r="D204" s="248"/>
      <c r="E204" s="248"/>
    </row>
    <row r="205" spans="3:5" s="247" customFormat="1">
      <c r="C205" s="248"/>
      <c r="D205" s="248"/>
      <c r="E205" s="248"/>
    </row>
    <row r="206" spans="3:5" s="247" customFormat="1">
      <c r="C206" s="248"/>
      <c r="D206" s="248"/>
      <c r="E206" s="248"/>
    </row>
    <row r="207" spans="3:5" s="247" customFormat="1">
      <c r="C207" s="248"/>
      <c r="D207" s="248"/>
      <c r="E207" s="248"/>
    </row>
    <row r="208" spans="3:5" s="247" customFormat="1">
      <c r="C208" s="248"/>
      <c r="D208" s="248"/>
      <c r="E208" s="248"/>
    </row>
    <row r="209" spans="3:5" s="247" customFormat="1">
      <c r="C209" s="248"/>
      <c r="D209" s="248"/>
      <c r="E209" s="248"/>
    </row>
    <row r="210" spans="3:5" s="247" customFormat="1">
      <c r="C210" s="248"/>
      <c r="D210" s="248"/>
      <c r="E210" s="248"/>
    </row>
    <row r="211" spans="3:5" s="247" customFormat="1">
      <c r="C211" s="248"/>
      <c r="D211" s="248"/>
      <c r="E211" s="248"/>
    </row>
    <row r="212" spans="3:5" s="247" customFormat="1">
      <c r="C212" s="248"/>
      <c r="D212" s="248"/>
      <c r="E212" s="248"/>
    </row>
    <row r="213" spans="3:5" s="247" customFormat="1">
      <c r="C213" s="248"/>
      <c r="D213" s="248"/>
      <c r="E213" s="248"/>
    </row>
    <row r="214" spans="3:5" s="247" customFormat="1">
      <c r="C214" s="248"/>
      <c r="D214" s="248"/>
      <c r="E214" s="248"/>
    </row>
    <row r="215" spans="3:5" s="247" customFormat="1">
      <c r="C215" s="248"/>
      <c r="D215" s="248"/>
      <c r="E215" s="248"/>
    </row>
    <row r="216" spans="3:5" s="247" customFormat="1">
      <c r="C216" s="248"/>
      <c r="D216" s="248"/>
      <c r="E216" s="248"/>
    </row>
    <row r="217" spans="3:5" s="247" customFormat="1">
      <c r="C217" s="248"/>
      <c r="D217" s="248"/>
      <c r="E217" s="248"/>
    </row>
    <row r="218" spans="3:5" s="247" customFormat="1">
      <c r="C218" s="248"/>
      <c r="D218" s="248"/>
      <c r="E218" s="248"/>
    </row>
    <row r="219" spans="3:5" s="247" customFormat="1">
      <c r="C219" s="248"/>
      <c r="D219" s="248"/>
      <c r="E219" s="248"/>
    </row>
    <row r="220" spans="3:5" s="247" customFormat="1">
      <c r="C220" s="248"/>
      <c r="D220" s="248"/>
      <c r="E220" s="248"/>
    </row>
    <row r="221" spans="3:5" s="247" customFormat="1">
      <c r="C221" s="248"/>
      <c r="D221" s="248"/>
      <c r="E221" s="248"/>
    </row>
    <row r="222" spans="3:5" s="247" customFormat="1">
      <c r="C222" s="248"/>
      <c r="D222" s="248"/>
      <c r="E222" s="248"/>
    </row>
    <row r="223" spans="3:5" s="247" customFormat="1">
      <c r="C223" s="248"/>
      <c r="D223" s="248"/>
      <c r="E223" s="248"/>
    </row>
    <row r="224" spans="3:5" s="247" customFormat="1">
      <c r="C224" s="248"/>
      <c r="D224" s="248"/>
      <c r="E224" s="248"/>
    </row>
    <row r="225" spans="3:5" s="247" customFormat="1">
      <c r="C225" s="248"/>
      <c r="D225" s="248"/>
      <c r="E225" s="248"/>
    </row>
    <row r="226" spans="3:5" s="247" customFormat="1">
      <c r="C226" s="248"/>
      <c r="D226" s="248"/>
      <c r="E226" s="248"/>
    </row>
    <row r="227" spans="3:5" s="247" customFormat="1">
      <c r="C227" s="248"/>
      <c r="D227" s="248"/>
      <c r="E227" s="248"/>
    </row>
    <row r="228" spans="3:5" s="247" customFormat="1">
      <c r="C228" s="248"/>
      <c r="D228" s="248"/>
      <c r="E228" s="248"/>
    </row>
    <row r="229" spans="3:5" s="247" customFormat="1">
      <c r="C229" s="248"/>
      <c r="D229" s="248"/>
      <c r="E229" s="248"/>
    </row>
    <row r="230" spans="3:5" s="247" customFormat="1">
      <c r="C230" s="248"/>
      <c r="D230" s="248"/>
      <c r="E230" s="248"/>
    </row>
    <row r="231" spans="3:5" s="247" customFormat="1">
      <c r="C231" s="248"/>
      <c r="D231" s="248"/>
      <c r="E231" s="248"/>
    </row>
    <row r="232" spans="3:5" s="247" customFormat="1">
      <c r="C232" s="248"/>
      <c r="D232" s="248"/>
      <c r="E232" s="248"/>
    </row>
    <row r="233" spans="3:5" s="247" customFormat="1">
      <c r="C233" s="248"/>
      <c r="D233" s="248"/>
      <c r="E233" s="248"/>
    </row>
    <row r="234" spans="3:5" s="247" customFormat="1">
      <c r="C234" s="248"/>
      <c r="D234" s="248"/>
      <c r="E234" s="248"/>
    </row>
    <row r="235" spans="3:5" s="247" customFormat="1">
      <c r="C235" s="248"/>
      <c r="D235" s="248"/>
      <c r="E235" s="248"/>
    </row>
    <row r="236" spans="3:5" s="247" customFormat="1">
      <c r="C236" s="248"/>
      <c r="D236" s="248"/>
      <c r="E236" s="248"/>
    </row>
    <row r="237" spans="3:5" s="247" customFormat="1">
      <c r="C237" s="248"/>
      <c r="D237" s="248"/>
      <c r="E237" s="248"/>
    </row>
    <row r="238" spans="3:5" s="247" customFormat="1">
      <c r="C238" s="248"/>
      <c r="D238" s="248"/>
      <c r="E238" s="248"/>
    </row>
    <row r="239" spans="3:5" s="247" customFormat="1">
      <c r="C239" s="248"/>
      <c r="D239" s="248"/>
      <c r="E239" s="248"/>
    </row>
    <row r="240" spans="3:5" s="247" customFormat="1">
      <c r="C240" s="248"/>
      <c r="D240" s="248"/>
      <c r="E240" s="248"/>
    </row>
    <row r="241" spans="3:5" s="247" customFormat="1">
      <c r="C241" s="248"/>
      <c r="D241" s="248"/>
      <c r="E241" s="248"/>
    </row>
    <row r="242" spans="3:5" s="247" customFormat="1">
      <c r="C242" s="248"/>
      <c r="D242" s="248"/>
      <c r="E242" s="248"/>
    </row>
    <row r="243" spans="3:5" s="247" customFormat="1">
      <c r="C243" s="248"/>
      <c r="D243" s="248"/>
      <c r="E243" s="248"/>
    </row>
    <row r="244" spans="3:5" s="247" customFormat="1">
      <c r="C244" s="248"/>
      <c r="D244" s="248"/>
      <c r="E244" s="248"/>
    </row>
    <row r="245" spans="3:5" s="247" customFormat="1">
      <c r="C245" s="248"/>
      <c r="D245" s="248"/>
      <c r="E245" s="248"/>
    </row>
    <row r="246" spans="3:5" s="247" customFormat="1">
      <c r="C246" s="248"/>
      <c r="D246" s="248"/>
      <c r="E246" s="248"/>
    </row>
    <row r="247" spans="3:5" s="247" customFormat="1">
      <c r="C247" s="248"/>
      <c r="D247" s="248"/>
      <c r="E247" s="248"/>
    </row>
    <row r="248" spans="3:5" s="247" customFormat="1">
      <c r="C248" s="248"/>
      <c r="D248" s="248"/>
      <c r="E248" s="248"/>
    </row>
    <row r="249" spans="3:5" s="247" customFormat="1">
      <c r="C249" s="248"/>
      <c r="D249" s="248"/>
      <c r="E249" s="248"/>
    </row>
    <row r="250" spans="3:5" s="247" customFormat="1">
      <c r="C250" s="248"/>
      <c r="D250" s="248"/>
      <c r="E250" s="248"/>
    </row>
    <row r="251" spans="3:5" s="247" customFormat="1">
      <c r="C251" s="248"/>
      <c r="D251" s="248"/>
      <c r="E251" s="248"/>
    </row>
    <row r="252" spans="3:5" s="247" customFormat="1">
      <c r="C252" s="248"/>
      <c r="D252" s="248"/>
      <c r="E252" s="248"/>
    </row>
    <row r="253" spans="3:5" s="247" customFormat="1">
      <c r="C253" s="248"/>
      <c r="D253" s="248"/>
      <c r="E253" s="248"/>
    </row>
    <row r="254" spans="3:5" s="247" customFormat="1">
      <c r="C254" s="248"/>
      <c r="D254" s="248"/>
      <c r="E254" s="248"/>
    </row>
    <row r="255" spans="3:5" s="247" customFormat="1">
      <c r="C255" s="248"/>
      <c r="D255" s="248"/>
      <c r="E255" s="248"/>
    </row>
    <row r="256" spans="3:5" s="247" customFormat="1">
      <c r="C256" s="248"/>
      <c r="D256" s="248"/>
      <c r="E256" s="248"/>
    </row>
    <row r="257" spans="3:5" s="247" customFormat="1">
      <c r="C257" s="248"/>
      <c r="D257" s="248"/>
      <c r="E257" s="248"/>
    </row>
    <row r="258" spans="3:5" s="247" customFormat="1">
      <c r="C258" s="248"/>
      <c r="D258" s="248"/>
      <c r="E258" s="248"/>
    </row>
    <row r="259" spans="3:5" s="247" customFormat="1">
      <c r="C259" s="248"/>
      <c r="D259" s="248"/>
      <c r="E259" s="248"/>
    </row>
    <row r="260" spans="3:5" s="247" customFormat="1">
      <c r="C260" s="248"/>
      <c r="D260" s="248"/>
      <c r="E260" s="248"/>
    </row>
    <row r="261" spans="3:5" s="247" customFormat="1">
      <c r="C261" s="248"/>
      <c r="D261" s="248"/>
      <c r="E261" s="248"/>
    </row>
    <row r="262" spans="3:5" s="247" customFormat="1">
      <c r="C262" s="248"/>
      <c r="D262" s="248"/>
      <c r="E262" s="248"/>
    </row>
    <row r="263" spans="3:5" s="247" customFormat="1">
      <c r="C263" s="248"/>
      <c r="D263" s="248"/>
      <c r="E263" s="248"/>
    </row>
    <row r="264" spans="3:5" s="247" customFormat="1">
      <c r="C264" s="248"/>
      <c r="D264" s="248"/>
      <c r="E264" s="248"/>
    </row>
    <row r="265" spans="3:5" s="247" customFormat="1">
      <c r="C265" s="248"/>
      <c r="D265" s="248"/>
      <c r="E265" s="248"/>
    </row>
    <row r="266" spans="3:5" s="247" customFormat="1">
      <c r="C266" s="248"/>
      <c r="D266" s="248"/>
      <c r="E266" s="248"/>
    </row>
    <row r="267" spans="3:5" s="247" customFormat="1">
      <c r="C267" s="248"/>
      <c r="D267" s="248"/>
      <c r="E267" s="248"/>
    </row>
    <row r="268" spans="3:5" s="247" customFormat="1">
      <c r="C268" s="248"/>
      <c r="D268" s="248"/>
      <c r="E268" s="248"/>
    </row>
    <row r="269" spans="3:5" s="247" customFormat="1">
      <c r="C269" s="248"/>
      <c r="D269" s="248"/>
      <c r="E269" s="248"/>
    </row>
    <row r="270" spans="3:5" s="247" customFormat="1">
      <c r="C270" s="248"/>
      <c r="D270" s="248"/>
      <c r="E270" s="248"/>
    </row>
    <row r="271" spans="3:5" s="247" customFormat="1">
      <c r="C271" s="248"/>
      <c r="D271" s="248"/>
      <c r="E271" s="248"/>
    </row>
    <row r="272" spans="3:5" s="247" customFormat="1">
      <c r="C272" s="248"/>
      <c r="D272" s="248"/>
      <c r="E272" s="248"/>
    </row>
    <row r="273" spans="3:5" s="247" customFormat="1">
      <c r="C273" s="248"/>
      <c r="D273" s="248"/>
      <c r="E273" s="248"/>
    </row>
    <row r="274" spans="3:5" s="247" customFormat="1">
      <c r="C274" s="248"/>
      <c r="D274" s="248"/>
      <c r="E274" s="248"/>
    </row>
    <row r="275" spans="3:5" s="247" customFormat="1">
      <c r="C275" s="248"/>
      <c r="D275" s="248"/>
      <c r="E275" s="248"/>
    </row>
    <row r="276" spans="3:5" s="247" customFormat="1">
      <c r="C276" s="248"/>
      <c r="D276" s="248"/>
      <c r="E276" s="248"/>
    </row>
    <row r="277" spans="3:5" s="247" customFormat="1">
      <c r="C277" s="248"/>
      <c r="D277" s="248"/>
      <c r="E277" s="248"/>
    </row>
    <row r="278" spans="3:5" s="247" customFormat="1">
      <c r="C278" s="248"/>
      <c r="D278" s="248"/>
      <c r="E278" s="248"/>
    </row>
    <row r="279" spans="3:5" s="247" customFormat="1">
      <c r="C279" s="248"/>
      <c r="D279" s="248"/>
      <c r="E279" s="248"/>
    </row>
    <row r="280" spans="3:5" s="247" customFormat="1">
      <c r="C280" s="248"/>
      <c r="D280" s="248"/>
      <c r="E280" s="248"/>
    </row>
    <row r="281" spans="3:5" s="247" customFormat="1">
      <c r="C281" s="248"/>
      <c r="D281" s="248"/>
      <c r="E281" s="248"/>
    </row>
    <row r="282" spans="3:5" s="247" customFormat="1">
      <c r="C282" s="248"/>
      <c r="D282" s="248"/>
      <c r="E282" s="248"/>
    </row>
    <row r="283" spans="3:5" s="247" customFormat="1">
      <c r="C283" s="248"/>
      <c r="D283" s="248"/>
      <c r="E283" s="248"/>
    </row>
    <row r="284" spans="3:5" s="247" customFormat="1">
      <c r="C284" s="248"/>
      <c r="D284" s="248"/>
      <c r="E284" s="248"/>
    </row>
    <row r="285" spans="3:5" s="247" customFormat="1">
      <c r="C285" s="248"/>
      <c r="D285" s="248"/>
      <c r="E285" s="248"/>
    </row>
    <row r="286" spans="3:5" s="247" customFormat="1">
      <c r="C286" s="248"/>
      <c r="D286" s="248"/>
      <c r="E286" s="248"/>
    </row>
    <row r="287" spans="3:5" s="247" customFormat="1">
      <c r="C287" s="248"/>
      <c r="D287" s="248"/>
      <c r="E287" s="248"/>
    </row>
    <row r="288" spans="3:5" s="247" customFormat="1">
      <c r="C288" s="248"/>
      <c r="D288" s="248"/>
      <c r="E288" s="248"/>
    </row>
    <row r="289" spans="3:5" s="247" customFormat="1">
      <c r="C289" s="248"/>
      <c r="D289" s="248"/>
      <c r="E289" s="248"/>
    </row>
    <row r="290" spans="3:5" s="247" customFormat="1">
      <c r="C290" s="248"/>
      <c r="D290" s="248"/>
      <c r="E290" s="248"/>
    </row>
    <row r="291" spans="3:5" s="247" customFormat="1">
      <c r="C291" s="248"/>
      <c r="D291" s="248"/>
      <c r="E291" s="248"/>
    </row>
    <row r="292" spans="3:5" s="247" customFormat="1">
      <c r="C292" s="248"/>
      <c r="D292" s="248"/>
      <c r="E292" s="248"/>
    </row>
    <row r="293" spans="3:5" s="247" customFormat="1">
      <c r="C293" s="248"/>
      <c r="D293" s="248"/>
      <c r="E293" s="248"/>
    </row>
    <row r="294" spans="3:5" s="247" customFormat="1">
      <c r="C294" s="248"/>
      <c r="D294" s="248"/>
      <c r="E294" s="248"/>
    </row>
    <row r="295" spans="3:5" s="247" customFormat="1">
      <c r="C295" s="248"/>
      <c r="D295" s="248"/>
      <c r="E295" s="248"/>
    </row>
    <row r="296" spans="3:5" s="247" customFormat="1">
      <c r="C296" s="248"/>
      <c r="D296" s="248"/>
      <c r="E296" s="248"/>
    </row>
    <row r="297" spans="3:5" s="247" customFormat="1">
      <c r="C297" s="248"/>
      <c r="D297" s="248"/>
      <c r="E297" s="248"/>
    </row>
    <row r="298" spans="3:5" s="247" customFormat="1">
      <c r="C298" s="248"/>
      <c r="D298" s="248"/>
      <c r="E298" s="248"/>
    </row>
    <row r="299" spans="3:5" s="247" customFormat="1">
      <c r="C299" s="248"/>
      <c r="D299" s="248"/>
      <c r="E299" s="248"/>
    </row>
    <row r="300" spans="3:5" s="247" customFormat="1">
      <c r="C300" s="248"/>
      <c r="D300" s="248"/>
      <c r="E300" s="248"/>
    </row>
    <row r="301" spans="3:5" s="247" customFormat="1">
      <c r="C301" s="248"/>
      <c r="D301" s="248"/>
      <c r="E301" s="248"/>
    </row>
    <row r="302" spans="3:5" s="247" customFormat="1">
      <c r="C302" s="248"/>
      <c r="D302" s="248"/>
      <c r="E302" s="248"/>
    </row>
    <row r="303" spans="3:5" s="247" customFormat="1">
      <c r="C303" s="248"/>
      <c r="D303" s="248"/>
      <c r="E303" s="248"/>
    </row>
    <row r="304" spans="3:5" s="247" customFormat="1">
      <c r="C304" s="248"/>
      <c r="D304" s="248"/>
      <c r="E304" s="248"/>
    </row>
    <row r="305" spans="3:5" s="247" customFormat="1">
      <c r="C305" s="248"/>
      <c r="D305" s="248"/>
      <c r="E305" s="248"/>
    </row>
    <row r="306" spans="3:5" s="247" customFormat="1">
      <c r="C306" s="248"/>
      <c r="D306" s="248"/>
      <c r="E306" s="248"/>
    </row>
    <row r="307" spans="3:5" s="247" customFormat="1">
      <c r="C307" s="248"/>
      <c r="D307" s="248"/>
      <c r="E307" s="248"/>
    </row>
    <row r="308" spans="3:5" s="247" customFormat="1">
      <c r="C308" s="248"/>
      <c r="D308" s="248"/>
      <c r="E308" s="248"/>
    </row>
    <row r="309" spans="3:5" s="247" customFormat="1">
      <c r="C309" s="248"/>
      <c r="D309" s="248"/>
      <c r="E309" s="248"/>
    </row>
    <row r="310" spans="3:5" s="247" customFormat="1">
      <c r="C310" s="248"/>
      <c r="D310" s="248"/>
      <c r="E310" s="248"/>
    </row>
    <row r="311" spans="3:5" s="247" customFormat="1">
      <c r="C311" s="248"/>
      <c r="D311" s="248"/>
      <c r="E311" s="248"/>
    </row>
    <row r="312" spans="3:5" s="247" customFormat="1">
      <c r="C312" s="248"/>
      <c r="D312" s="248"/>
      <c r="E312" s="248"/>
    </row>
    <row r="313" spans="3:5" s="247" customFormat="1">
      <c r="C313" s="248"/>
      <c r="D313" s="248"/>
      <c r="E313" s="248"/>
    </row>
    <row r="314" spans="3:5" s="247" customFormat="1">
      <c r="C314" s="248"/>
      <c r="D314" s="248"/>
      <c r="E314" s="248"/>
    </row>
    <row r="315" spans="3:5" s="247" customFormat="1">
      <c r="C315" s="248"/>
      <c r="D315" s="248"/>
      <c r="E315" s="248"/>
    </row>
    <row r="316" spans="3:5" s="247" customFormat="1">
      <c r="C316" s="248"/>
      <c r="D316" s="248"/>
      <c r="E316" s="248"/>
    </row>
    <row r="317" spans="3:5" s="247" customFormat="1">
      <c r="C317" s="248"/>
      <c r="D317" s="248"/>
      <c r="E317" s="248"/>
    </row>
    <row r="318" spans="3:5" s="247" customFormat="1">
      <c r="C318" s="248"/>
      <c r="D318" s="248"/>
      <c r="E318" s="248"/>
    </row>
    <row r="319" spans="3:5" s="247" customFormat="1">
      <c r="C319" s="248"/>
      <c r="D319" s="248"/>
      <c r="E319" s="248"/>
    </row>
    <row r="320" spans="3:5" s="247" customFormat="1">
      <c r="C320" s="248"/>
      <c r="D320" s="248"/>
      <c r="E320" s="248"/>
    </row>
    <row r="321" spans="3:5" s="247" customFormat="1">
      <c r="C321" s="248"/>
      <c r="D321" s="248"/>
      <c r="E321" s="248"/>
    </row>
    <row r="322" spans="3:5" s="247" customFormat="1">
      <c r="C322" s="248"/>
      <c r="D322" s="248"/>
      <c r="E322" s="248"/>
    </row>
    <row r="323" spans="3:5" s="247" customFormat="1">
      <c r="C323" s="248"/>
      <c r="D323" s="248"/>
      <c r="E323" s="248"/>
    </row>
    <row r="324" spans="3:5" s="247" customFormat="1">
      <c r="C324" s="248"/>
      <c r="D324" s="248"/>
      <c r="E324" s="248"/>
    </row>
    <row r="325" spans="3:5" s="247" customFormat="1">
      <c r="C325" s="248"/>
      <c r="D325" s="248"/>
      <c r="E325" s="248"/>
    </row>
    <row r="326" spans="3:5" s="247" customFormat="1">
      <c r="C326" s="248"/>
      <c r="D326" s="248"/>
      <c r="E326" s="248"/>
    </row>
    <row r="327" spans="3:5" s="247" customFormat="1">
      <c r="C327" s="248"/>
      <c r="D327" s="248"/>
      <c r="E327" s="248"/>
    </row>
    <row r="328" spans="3:5" s="247" customFormat="1">
      <c r="C328" s="248"/>
      <c r="D328" s="248"/>
      <c r="E328" s="248"/>
    </row>
    <row r="329" spans="3:5" s="247" customFormat="1">
      <c r="C329" s="248"/>
      <c r="D329" s="248"/>
      <c r="E329" s="248"/>
    </row>
    <row r="330" spans="3:5" s="247" customFormat="1">
      <c r="C330" s="248"/>
      <c r="D330" s="248"/>
      <c r="E330" s="248"/>
    </row>
    <row r="331" spans="3:5" s="247" customFormat="1">
      <c r="C331" s="248"/>
      <c r="D331" s="248"/>
      <c r="E331" s="248"/>
    </row>
    <row r="332" spans="3:5" s="247" customFormat="1">
      <c r="C332" s="248"/>
      <c r="D332" s="248"/>
      <c r="E332" s="248"/>
    </row>
    <row r="333" spans="3:5" s="247" customFormat="1">
      <c r="C333" s="248"/>
      <c r="D333" s="248"/>
      <c r="E333" s="248"/>
    </row>
    <row r="334" spans="3:5" s="247" customFormat="1">
      <c r="C334" s="248"/>
      <c r="D334" s="248"/>
      <c r="E334" s="248"/>
    </row>
    <row r="335" spans="3:5" s="247" customFormat="1">
      <c r="C335" s="248"/>
      <c r="D335" s="248"/>
      <c r="E335" s="248"/>
    </row>
    <row r="336" spans="3:5" s="247" customFormat="1">
      <c r="C336" s="248"/>
      <c r="D336" s="248"/>
      <c r="E336" s="248"/>
    </row>
    <row r="337" spans="3:5" s="247" customFormat="1">
      <c r="C337" s="248"/>
      <c r="D337" s="248"/>
      <c r="E337" s="248"/>
    </row>
    <row r="338" spans="3:5" s="247" customFormat="1">
      <c r="C338" s="248"/>
      <c r="D338" s="248"/>
      <c r="E338" s="248"/>
    </row>
    <row r="339" spans="3:5" s="247" customFormat="1">
      <c r="C339" s="248"/>
      <c r="D339" s="248"/>
      <c r="E339" s="248"/>
    </row>
    <row r="340" spans="3:5" s="247" customFormat="1">
      <c r="C340" s="248"/>
      <c r="D340" s="248"/>
      <c r="E340" s="248"/>
    </row>
    <row r="341" spans="3:5" s="247" customFormat="1">
      <c r="C341" s="248"/>
      <c r="D341" s="248"/>
      <c r="E341" s="248"/>
    </row>
    <row r="342" spans="3:5" s="247" customFormat="1">
      <c r="C342" s="248"/>
      <c r="D342" s="248"/>
      <c r="E342" s="248"/>
    </row>
    <row r="343" spans="3:5" s="247" customFormat="1">
      <c r="C343" s="248"/>
      <c r="D343" s="248"/>
      <c r="E343" s="248"/>
    </row>
    <row r="344" spans="3:5" s="247" customFormat="1">
      <c r="C344" s="248"/>
      <c r="D344" s="248"/>
      <c r="E344" s="248"/>
    </row>
    <row r="345" spans="3:5" s="247" customFormat="1">
      <c r="C345" s="248"/>
      <c r="D345" s="248"/>
      <c r="E345" s="248"/>
    </row>
    <row r="346" spans="3:5" s="247" customFormat="1">
      <c r="C346" s="248"/>
      <c r="D346" s="248"/>
      <c r="E346" s="248"/>
    </row>
    <row r="347" spans="3:5" s="247" customFormat="1">
      <c r="C347" s="248"/>
      <c r="D347" s="248"/>
      <c r="E347" s="248"/>
    </row>
    <row r="348" spans="3:5" s="247" customFormat="1">
      <c r="C348" s="248"/>
      <c r="D348" s="248"/>
      <c r="E348" s="248"/>
    </row>
    <row r="349" spans="3:5" s="247" customFormat="1">
      <c r="C349" s="248"/>
      <c r="D349" s="248"/>
      <c r="E349" s="248"/>
    </row>
    <row r="350" spans="3:5" s="247" customFormat="1">
      <c r="C350" s="248"/>
      <c r="D350" s="248"/>
      <c r="E350" s="248"/>
    </row>
    <row r="351" spans="3:5" s="247" customFormat="1">
      <c r="C351" s="248"/>
      <c r="D351" s="248"/>
      <c r="E351" s="248"/>
    </row>
    <row r="352" spans="3:5" s="247" customFormat="1">
      <c r="C352" s="248"/>
      <c r="D352" s="248"/>
      <c r="E352" s="248"/>
    </row>
    <row r="353" spans="3:5" s="247" customFormat="1">
      <c r="C353" s="248"/>
      <c r="D353" s="248"/>
      <c r="E353" s="248"/>
    </row>
    <row r="354" spans="3:5" s="247" customFormat="1">
      <c r="C354" s="248"/>
      <c r="D354" s="248"/>
      <c r="E354" s="248"/>
    </row>
    <row r="355" spans="3:5" s="247" customFormat="1">
      <c r="C355" s="248"/>
      <c r="D355" s="248"/>
      <c r="E355" s="248"/>
    </row>
    <row r="356" spans="3:5" s="247" customFormat="1">
      <c r="C356" s="248"/>
      <c r="D356" s="248"/>
      <c r="E356" s="248"/>
    </row>
    <row r="357" spans="3:5" s="247" customFormat="1">
      <c r="C357" s="248"/>
      <c r="D357" s="248"/>
      <c r="E357" s="248"/>
    </row>
    <row r="358" spans="3:5" s="247" customFormat="1">
      <c r="C358" s="248"/>
      <c r="D358" s="248"/>
      <c r="E358" s="248"/>
    </row>
    <row r="359" spans="3:5" s="247" customFormat="1">
      <c r="C359" s="248"/>
      <c r="D359" s="248"/>
      <c r="E359" s="248"/>
    </row>
    <row r="360" spans="3:5" s="247" customFormat="1">
      <c r="C360" s="248"/>
      <c r="D360" s="248"/>
      <c r="E360" s="248"/>
    </row>
    <row r="361" spans="3:5" s="247" customFormat="1">
      <c r="C361" s="248"/>
      <c r="D361" s="248"/>
      <c r="E361" s="248"/>
    </row>
    <row r="362" spans="3:5" s="247" customFormat="1">
      <c r="C362" s="248"/>
      <c r="D362" s="248"/>
      <c r="E362" s="248"/>
    </row>
    <row r="363" spans="3:5" s="247" customFormat="1">
      <c r="C363" s="248"/>
      <c r="D363" s="248"/>
      <c r="E363" s="248"/>
    </row>
    <row r="364" spans="3:5" s="247" customFormat="1">
      <c r="C364" s="248"/>
      <c r="D364" s="248"/>
      <c r="E364" s="248"/>
    </row>
    <row r="365" spans="3:5" s="247" customFormat="1">
      <c r="C365" s="248"/>
      <c r="D365" s="248"/>
      <c r="E365" s="248"/>
    </row>
    <row r="366" spans="3:5" s="247" customFormat="1">
      <c r="C366" s="248"/>
      <c r="D366" s="248"/>
      <c r="E366" s="248"/>
    </row>
    <row r="367" spans="3:5" s="247" customFormat="1">
      <c r="C367" s="248"/>
      <c r="D367" s="248"/>
      <c r="E367" s="248"/>
    </row>
    <row r="368" spans="3:5" s="247" customFormat="1">
      <c r="C368" s="248"/>
      <c r="D368" s="248"/>
      <c r="E368" s="248"/>
    </row>
    <row r="369" spans="3:5" s="247" customFormat="1">
      <c r="C369" s="248"/>
      <c r="D369" s="248"/>
      <c r="E369" s="248"/>
    </row>
    <row r="370" spans="3:5" s="247" customFormat="1">
      <c r="C370" s="248"/>
      <c r="D370" s="248"/>
      <c r="E370" s="248"/>
    </row>
    <row r="371" spans="3:5" s="247" customFormat="1">
      <c r="C371" s="248"/>
      <c r="D371" s="248"/>
      <c r="E371" s="248"/>
    </row>
    <row r="372" spans="3:5" s="247" customFormat="1">
      <c r="C372" s="248"/>
      <c r="D372" s="248"/>
      <c r="E372" s="248"/>
    </row>
    <row r="373" spans="3:5" s="247" customFormat="1">
      <c r="C373" s="248"/>
      <c r="D373" s="248"/>
      <c r="E373" s="248"/>
    </row>
    <row r="374" spans="3:5" s="247" customFormat="1">
      <c r="C374" s="248"/>
      <c r="D374" s="248"/>
      <c r="E374" s="248"/>
    </row>
    <row r="375" spans="3:5" s="247" customFormat="1">
      <c r="C375" s="248"/>
      <c r="D375" s="248"/>
      <c r="E375" s="248"/>
    </row>
    <row r="376" spans="3:5" s="247" customFormat="1">
      <c r="C376" s="248"/>
      <c r="D376" s="248"/>
      <c r="E376" s="248"/>
    </row>
    <row r="377" spans="3:5" s="247" customFormat="1">
      <c r="C377" s="248"/>
      <c r="D377" s="248"/>
      <c r="E377" s="248"/>
    </row>
    <row r="378" spans="3:5" s="247" customFormat="1">
      <c r="C378" s="248"/>
      <c r="D378" s="248"/>
      <c r="E378" s="248"/>
    </row>
    <row r="379" spans="3:5" s="247" customFormat="1">
      <c r="C379" s="248"/>
      <c r="D379" s="248"/>
      <c r="E379" s="248"/>
    </row>
    <row r="380" spans="3:5" s="247" customFormat="1">
      <c r="C380" s="248"/>
      <c r="D380" s="248"/>
      <c r="E380" s="248"/>
    </row>
    <row r="381" spans="3:5" s="247" customFormat="1">
      <c r="C381" s="248"/>
      <c r="D381" s="248"/>
      <c r="E381" s="248"/>
    </row>
    <row r="382" spans="3:5" s="247" customFormat="1">
      <c r="C382" s="248"/>
      <c r="D382" s="248"/>
      <c r="E382" s="248"/>
    </row>
    <row r="383" spans="3:5" s="247" customFormat="1">
      <c r="C383" s="248"/>
      <c r="D383" s="248"/>
      <c r="E383" s="248"/>
    </row>
    <row r="384" spans="3:5" s="247" customFormat="1">
      <c r="C384" s="248"/>
      <c r="D384" s="248"/>
      <c r="E384" s="248"/>
    </row>
    <row r="385" spans="3:5" s="247" customFormat="1">
      <c r="C385" s="248"/>
      <c r="D385" s="248"/>
      <c r="E385" s="248"/>
    </row>
    <row r="386" spans="3:5" s="247" customFormat="1">
      <c r="C386" s="248"/>
      <c r="D386" s="248"/>
      <c r="E386" s="248"/>
    </row>
    <row r="387" spans="3:5" s="247" customFormat="1">
      <c r="C387" s="248"/>
      <c r="D387" s="248"/>
      <c r="E387" s="248"/>
    </row>
    <row r="388" spans="3:5" s="247" customFormat="1">
      <c r="C388" s="248"/>
      <c r="D388" s="248"/>
      <c r="E388" s="248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N95:O95"/>
    <mergeCell ref="A98:B98"/>
    <mergeCell ref="G98:H98"/>
    <mergeCell ref="C90:K90"/>
    <mergeCell ref="C91:K91"/>
    <mergeCell ref="C92:K92"/>
    <mergeCell ref="A95:B95"/>
    <mergeCell ref="D95:E95"/>
    <mergeCell ref="G95:H95"/>
    <mergeCell ref="I95:M95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9"/>
  <sheetViews>
    <sheetView zoomScaleNormal="100" zoomScaleSheetLayoutView="100" workbookViewId="0">
      <selection activeCell="S28" sqref="S28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7" width="7.28515625" style="54" customWidth="1"/>
    <col min="18" max="16384" width="9.140625" style="54"/>
  </cols>
  <sheetData>
    <row r="1" spans="1:16" s="81" customFormat="1" ht="18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184</v>
      </c>
    </row>
    <row r="3" spans="1:16" s="81" customFormat="1">
      <c r="C3" s="419" t="s">
        <v>420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 ht="7.5" customHeight="1">
      <c r="A12" s="188"/>
      <c r="B12" s="188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</row>
    <row r="13" spans="1:16" s="81" customFormat="1">
      <c r="A13" s="415" t="s">
        <v>421</v>
      </c>
      <c r="B13" s="415"/>
      <c r="C13" s="415"/>
      <c r="D13" s="415"/>
      <c r="E13" s="415"/>
      <c r="F13" s="415"/>
      <c r="G13" s="415"/>
      <c r="H13" s="189"/>
      <c r="I13" s="189"/>
      <c r="J13" s="189"/>
      <c r="K13" s="416" t="s">
        <v>44</v>
      </c>
      <c r="L13" s="416"/>
      <c r="M13" s="416"/>
      <c r="N13" s="417">
        <f>P33</f>
        <v>0</v>
      </c>
      <c r="O13" s="416"/>
      <c r="P13" s="87" t="s">
        <v>51</v>
      </c>
    </row>
    <row r="14" spans="1:16" s="81" customFormat="1" ht="8.25" customHeight="1">
      <c r="A14" s="188"/>
      <c r="B14" s="188"/>
      <c r="C14" s="188"/>
      <c r="D14" s="188"/>
      <c r="E14" s="188"/>
      <c r="F14" s="188"/>
      <c r="G14" s="188"/>
      <c r="H14" s="189"/>
      <c r="I14" s="189"/>
      <c r="J14" s="189"/>
      <c r="K14" s="189"/>
      <c r="L14" s="189"/>
      <c r="M14" s="189"/>
      <c r="N14" s="190"/>
      <c r="O14" s="189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186"/>
      <c r="J16" s="186"/>
      <c r="K16" s="186"/>
      <c r="L16" s="89"/>
      <c r="M16" s="89"/>
      <c r="N16" s="89"/>
      <c r="O16" s="187"/>
      <c r="P16" s="187"/>
    </row>
    <row r="17" spans="1:34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34" s="92" customFormat="1" ht="58.5" customHeight="1" thickBot="1">
      <c r="A18" s="411"/>
      <c r="B18" s="411"/>
      <c r="C18" s="413"/>
      <c r="D18" s="411"/>
      <c r="E18" s="411"/>
      <c r="F18" s="335" t="s">
        <v>36</v>
      </c>
      <c r="G18" s="336" t="s">
        <v>52</v>
      </c>
      <c r="H18" s="336" t="s">
        <v>53</v>
      </c>
      <c r="I18" s="336" t="s">
        <v>54</v>
      </c>
      <c r="J18" s="336" t="s">
        <v>55</v>
      </c>
      <c r="K18" s="335" t="s">
        <v>56</v>
      </c>
      <c r="L18" s="336" t="s">
        <v>37</v>
      </c>
      <c r="M18" s="336" t="s">
        <v>53</v>
      </c>
      <c r="N18" s="336" t="s">
        <v>54</v>
      </c>
      <c r="O18" s="336" t="s">
        <v>55</v>
      </c>
      <c r="P18" s="336" t="s">
        <v>57</v>
      </c>
    </row>
    <row r="19" spans="1:34" s="92" customFormat="1" ht="13.5" thickBot="1">
      <c r="A19" s="199" t="s">
        <v>38</v>
      </c>
      <c r="B19" s="200" t="s">
        <v>39</v>
      </c>
      <c r="C19" s="201">
        <v>3</v>
      </c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  <c r="AA19" s="422"/>
      <c r="AB19" s="423"/>
      <c r="AC19" s="423"/>
      <c r="AD19" s="424"/>
      <c r="AE19" s="422"/>
      <c r="AF19" s="425"/>
      <c r="AG19" s="426"/>
      <c r="AH19" s="427"/>
    </row>
    <row r="20" spans="1:34" ht="18.75" customHeight="1" thickBot="1">
      <c r="A20" s="173"/>
      <c r="B20" s="128"/>
      <c r="C20" s="174" t="s">
        <v>422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  <c r="AA20" s="106"/>
      <c r="AB20" s="107"/>
      <c r="AC20" s="107"/>
      <c r="AD20" s="177"/>
      <c r="AE20" s="95"/>
      <c r="AF20" s="178"/>
      <c r="AG20" s="179"/>
      <c r="AH20" s="180"/>
    </row>
    <row r="21" spans="1:34" s="169" customFormat="1">
      <c r="A21" s="164">
        <v>1</v>
      </c>
      <c r="B21" s="165" t="s">
        <v>419</v>
      </c>
      <c r="C21" s="133" t="s">
        <v>410</v>
      </c>
      <c r="D21" s="165" t="s">
        <v>91</v>
      </c>
      <c r="E21" s="167">
        <v>4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  <c r="Z21" s="181"/>
    </row>
    <row r="22" spans="1:34" s="169" customFormat="1">
      <c r="A22" s="164">
        <v>2</v>
      </c>
      <c r="B22" s="165" t="s">
        <v>419</v>
      </c>
      <c r="C22" s="133" t="s">
        <v>411</v>
      </c>
      <c r="D22" s="165" t="s">
        <v>91</v>
      </c>
      <c r="E22" s="167">
        <v>6</v>
      </c>
      <c r="F22" s="168"/>
      <c r="G22" s="70"/>
      <c r="H22" s="69"/>
      <c r="I22" s="70"/>
      <c r="J22" s="70"/>
      <c r="K22" s="70"/>
      <c r="L22" s="70"/>
      <c r="M22" s="70"/>
      <c r="N22" s="70"/>
      <c r="O22" s="70"/>
      <c r="P22" s="71"/>
      <c r="Z22" s="181"/>
    </row>
    <row r="23" spans="1:34" s="169" customFormat="1">
      <c r="A23" s="164">
        <v>3</v>
      </c>
      <c r="B23" s="165" t="s">
        <v>419</v>
      </c>
      <c r="C23" s="133" t="s">
        <v>412</v>
      </c>
      <c r="D23" s="165" t="s">
        <v>91</v>
      </c>
      <c r="E23" s="167">
        <v>1</v>
      </c>
      <c r="F23" s="168"/>
      <c r="G23" s="70"/>
      <c r="H23" s="69"/>
      <c r="I23" s="70"/>
      <c r="J23" s="70"/>
      <c r="K23" s="70"/>
      <c r="L23" s="70"/>
      <c r="M23" s="70"/>
      <c r="N23" s="70"/>
      <c r="O23" s="70"/>
      <c r="P23" s="71"/>
      <c r="Z23" s="181"/>
    </row>
    <row r="24" spans="1:34" s="169" customFormat="1">
      <c r="A24" s="164">
        <v>4</v>
      </c>
      <c r="B24" s="165" t="s">
        <v>419</v>
      </c>
      <c r="C24" s="133" t="s">
        <v>413</v>
      </c>
      <c r="D24" s="165" t="s">
        <v>91</v>
      </c>
      <c r="E24" s="167">
        <v>2</v>
      </c>
      <c r="F24" s="168"/>
      <c r="G24" s="70"/>
      <c r="H24" s="69"/>
      <c r="I24" s="70"/>
      <c r="J24" s="70"/>
      <c r="K24" s="70"/>
      <c r="L24" s="70"/>
      <c r="M24" s="70"/>
      <c r="N24" s="70"/>
      <c r="O24" s="70"/>
      <c r="P24" s="71"/>
      <c r="Z24" s="181"/>
    </row>
    <row r="25" spans="1:34" s="169" customFormat="1">
      <c r="A25" s="164">
        <v>5</v>
      </c>
      <c r="B25" s="165" t="s">
        <v>419</v>
      </c>
      <c r="C25" s="133" t="s">
        <v>414</v>
      </c>
      <c r="D25" s="165" t="s">
        <v>226</v>
      </c>
      <c r="E25" s="167">
        <v>145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  <c r="Z25" s="181"/>
    </row>
    <row r="26" spans="1:34" s="169" customFormat="1">
      <c r="A26" s="164">
        <v>6</v>
      </c>
      <c r="B26" s="165" t="s">
        <v>419</v>
      </c>
      <c r="C26" s="133" t="s">
        <v>415</v>
      </c>
      <c r="D26" s="165" t="s">
        <v>230</v>
      </c>
      <c r="E26" s="167">
        <v>1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  <c r="Z26" s="181"/>
    </row>
    <row r="27" spans="1:34" s="169" customFormat="1">
      <c r="A27" s="164">
        <v>7</v>
      </c>
      <c r="B27" s="165" t="s">
        <v>419</v>
      </c>
      <c r="C27" s="133" t="s">
        <v>416</v>
      </c>
      <c r="D27" s="165" t="s">
        <v>226</v>
      </c>
      <c r="E27" s="167">
        <v>175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  <c r="Z27" s="181"/>
    </row>
    <row r="28" spans="1:34" s="169" customFormat="1">
      <c r="A28" s="164">
        <v>8</v>
      </c>
      <c r="B28" s="165" t="s">
        <v>419</v>
      </c>
      <c r="C28" s="133" t="s">
        <v>417</v>
      </c>
      <c r="D28" s="165" t="s">
        <v>230</v>
      </c>
      <c r="E28" s="167">
        <v>1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  <c r="Z28" s="181"/>
    </row>
    <row r="29" spans="1:34" s="169" customFormat="1">
      <c r="A29" s="164">
        <v>9</v>
      </c>
      <c r="B29" s="165" t="s">
        <v>419</v>
      </c>
      <c r="C29" s="133" t="s">
        <v>418</v>
      </c>
      <c r="D29" s="165" t="s">
        <v>73</v>
      </c>
      <c r="E29" s="167">
        <v>1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  <c r="Z29" s="181"/>
    </row>
    <row r="30" spans="1:34" ht="14.25" customHeight="1" thickBot="1">
      <c r="A30" s="95"/>
      <c r="B30" s="118"/>
      <c r="C30" s="96"/>
      <c r="D30" s="97"/>
      <c r="E30" s="98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100"/>
      <c r="Q30" s="55"/>
    </row>
    <row r="31" spans="1:34">
      <c r="A31" s="127"/>
      <c r="B31" s="128"/>
      <c r="C31" s="400" t="s">
        <v>13</v>
      </c>
      <c r="D31" s="401"/>
      <c r="E31" s="401"/>
      <c r="F31" s="401"/>
      <c r="G31" s="401"/>
      <c r="H31" s="401"/>
      <c r="I31" s="401"/>
      <c r="J31" s="401"/>
      <c r="K31" s="402"/>
      <c r="L31" s="59">
        <f>SUM(L20:L30)</f>
        <v>0</v>
      </c>
      <c r="M31" s="59">
        <f>SUM(M20:M30)</f>
        <v>0</v>
      </c>
      <c r="N31" s="59">
        <f>SUM(N20:N30)</f>
        <v>0</v>
      </c>
      <c r="O31" s="59">
        <f>SUM(O20:O30)</f>
        <v>0</v>
      </c>
      <c r="P31" s="60">
        <f>SUM(P20:P30)</f>
        <v>0</v>
      </c>
    </row>
    <row r="32" spans="1:34">
      <c r="A32" s="101"/>
      <c r="C32" s="403" t="s">
        <v>62</v>
      </c>
      <c r="D32" s="403"/>
      <c r="E32" s="403"/>
      <c r="F32" s="403"/>
      <c r="G32" s="403"/>
      <c r="H32" s="403"/>
      <c r="I32" s="403"/>
      <c r="J32" s="403"/>
      <c r="K32" s="403"/>
      <c r="L32" s="103"/>
      <c r="M32" s="103"/>
      <c r="N32" s="104">
        <f>N31*0.05</f>
        <v>0</v>
      </c>
      <c r="O32" s="103"/>
      <c r="P32" s="105">
        <f>N32</f>
        <v>0</v>
      </c>
    </row>
    <row r="33" spans="1:16" ht="13.5" thickBot="1">
      <c r="A33" s="106"/>
      <c r="B33" s="107"/>
      <c r="C33" s="404" t="s">
        <v>40</v>
      </c>
      <c r="D33" s="404"/>
      <c r="E33" s="404"/>
      <c r="F33" s="404"/>
      <c r="G33" s="404"/>
      <c r="H33" s="404"/>
      <c r="I33" s="404"/>
      <c r="J33" s="404"/>
      <c r="K33" s="404"/>
      <c r="L33" s="108"/>
      <c r="M33" s="108">
        <f>M31+M32</f>
        <v>0</v>
      </c>
      <c r="N33" s="108">
        <f>N31+N32</f>
        <v>0</v>
      </c>
      <c r="O33" s="108">
        <f>O31+O32</f>
        <v>0</v>
      </c>
      <c r="P33" s="109">
        <f>P31+P32</f>
        <v>0</v>
      </c>
    </row>
    <row r="34" spans="1:16">
      <c r="A34" s="81"/>
      <c r="B34" s="81"/>
      <c r="C34" s="344"/>
      <c r="D34" s="344"/>
      <c r="E34" s="344"/>
      <c r="F34" s="344"/>
      <c r="G34" s="344"/>
      <c r="H34" s="344"/>
      <c r="I34" s="344"/>
      <c r="J34" s="344"/>
      <c r="K34" s="344"/>
      <c r="L34" s="345"/>
      <c r="M34" s="345"/>
      <c r="N34" s="345"/>
      <c r="O34" s="345"/>
      <c r="P34" s="345"/>
    </row>
    <row r="35" spans="1:16" s="81" customFormat="1">
      <c r="C35" s="82"/>
      <c r="D35" s="82"/>
      <c r="E35" s="82"/>
    </row>
    <row r="36" spans="1:16" s="81" customFormat="1">
      <c r="A36" s="399" t="s">
        <v>14</v>
      </c>
      <c r="B36" s="399"/>
      <c r="C36" s="110"/>
      <c r="D36" s="405"/>
      <c r="E36" s="406"/>
      <c r="G36" s="399" t="s">
        <v>41</v>
      </c>
      <c r="H36" s="399"/>
      <c r="I36" s="407"/>
      <c r="J36" s="407"/>
      <c r="K36" s="407"/>
      <c r="L36" s="407"/>
      <c r="M36" s="407"/>
      <c r="N36" s="398"/>
      <c r="O36" s="399"/>
    </row>
    <row r="37" spans="1:16" s="81" customFormat="1">
      <c r="C37" s="119" t="s">
        <v>47</v>
      </c>
      <c r="D37" s="82"/>
      <c r="E37" s="82"/>
      <c r="K37" s="119" t="s">
        <v>47</v>
      </c>
    </row>
    <row r="38" spans="1:16" s="81" customFormat="1">
      <c r="C38" s="82"/>
      <c r="D38" s="82"/>
      <c r="E38" s="82"/>
    </row>
    <row r="39" spans="1:16" s="81" customFormat="1">
      <c r="A39" s="399" t="s">
        <v>15</v>
      </c>
      <c r="B39" s="399"/>
      <c r="C39" s="82"/>
      <c r="D39" s="82"/>
      <c r="E39" s="82"/>
      <c r="G39" s="399"/>
      <c r="H39" s="399"/>
    </row>
    <row r="40" spans="1:16" s="81" customFormat="1">
      <c r="C40" s="82"/>
      <c r="D40" s="82"/>
      <c r="E40" s="82"/>
    </row>
    <row r="41" spans="1:16" s="81" customFormat="1">
      <c r="C41" s="82"/>
      <c r="D41" s="82"/>
      <c r="E41" s="82"/>
    </row>
    <row r="42" spans="1:16" s="81" customFormat="1">
      <c r="C42" s="82"/>
      <c r="D42" s="82"/>
      <c r="E42" s="82"/>
    </row>
    <row r="43" spans="1:16" s="81" customFormat="1">
      <c r="C43" s="82"/>
      <c r="D43" s="82"/>
      <c r="E43" s="82"/>
    </row>
    <row r="44" spans="1:16" s="81" customFormat="1">
      <c r="C44" s="82"/>
      <c r="D44" s="82"/>
      <c r="E44" s="82"/>
    </row>
    <row r="45" spans="1:16" s="81" customFormat="1">
      <c r="C45" s="82"/>
      <c r="D45" s="82"/>
      <c r="E45" s="82"/>
    </row>
    <row r="46" spans="1:16" s="81" customFormat="1">
      <c r="C46" s="82"/>
      <c r="D46" s="82"/>
      <c r="E46" s="82"/>
    </row>
    <row r="47" spans="1:16" s="81" customFormat="1">
      <c r="C47" s="82"/>
      <c r="D47" s="82"/>
      <c r="E47" s="82"/>
    </row>
    <row r="48" spans="1:16" s="81" customFormat="1">
      <c r="C48" s="82"/>
      <c r="D48" s="82"/>
      <c r="E48" s="82"/>
    </row>
    <row r="49" spans="3:5" s="81" customFormat="1">
      <c r="C49" s="82"/>
      <c r="D49" s="82"/>
      <c r="E49" s="82"/>
    </row>
    <row r="50" spans="3:5" s="81" customFormat="1">
      <c r="C50" s="82"/>
      <c r="D50" s="82"/>
      <c r="E50" s="82"/>
    </row>
    <row r="51" spans="3:5" s="81" customFormat="1">
      <c r="C51" s="82"/>
      <c r="D51" s="82"/>
      <c r="E51" s="82"/>
    </row>
    <row r="52" spans="3:5" s="81" customFormat="1">
      <c r="C52" s="82"/>
      <c r="D52" s="82"/>
      <c r="E52" s="82"/>
    </row>
    <row r="53" spans="3:5" s="81" customFormat="1">
      <c r="C53" s="82"/>
      <c r="D53" s="82"/>
      <c r="E53" s="82"/>
    </row>
    <row r="54" spans="3:5" s="81" customFormat="1">
      <c r="C54" s="82"/>
      <c r="D54" s="82"/>
      <c r="E54" s="82"/>
    </row>
    <row r="55" spans="3:5" s="81" customFormat="1">
      <c r="C55" s="82"/>
      <c r="D55" s="82"/>
      <c r="E55" s="82"/>
    </row>
    <row r="56" spans="3:5" s="81" customFormat="1">
      <c r="C56" s="82"/>
      <c r="D56" s="82"/>
      <c r="E56" s="82"/>
    </row>
    <row r="57" spans="3:5" s="81" customFormat="1">
      <c r="C57" s="82"/>
      <c r="D57" s="82"/>
      <c r="E57" s="82"/>
    </row>
    <row r="58" spans="3:5" s="81" customFormat="1">
      <c r="C58" s="82"/>
      <c r="D58" s="82"/>
      <c r="E58" s="82"/>
    </row>
    <row r="59" spans="3:5" s="81" customFormat="1">
      <c r="C59" s="82"/>
      <c r="D59" s="82"/>
      <c r="E59" s="82"/>
    </row>
    <row r="60" spans="3:5" s="81" customFormat="1">
      <c r="C60" s="82"/>
      <c r="D60" s="82"/>
      <c r="E60" s="82"/>
    </row>
    <row r="61" spans="3:5" s="81" customFormat="1">
      <c r="C61" s="82"/>
      <c r="D61" s="82"/>
      <c r="E61" s="82"/>
    </row>
    <row r="62" spans="3:5" s="81" customFormat="1">
      <c r="C62" s="82"/>
      <c r="D62" s="82"/>
      <c r="E62" s="82"/>
    </row>
    <row r="63" spans="3:5" s="81" customFormat="1">
      <c r="C63" s="82"/>
      <c r="D63" s="82"/>
      <c r="E63" s="82"/>
    </row>
    <row r="64" spans="3:5" s="81" customFormat="1">
      <c r="C64" s="82"/>
      <c r="D64" s="82"/>
      <c r="E64" s="82"/>
    </row>
    <row r="65" spans="3:5" s="81" customFormat="1">
      <c r="C65" s="82"/>
      <c r="D65" s="82"/>
      <c r="E65" s="82"/>
    </row>
    <row r="66" spans="3:5" s="81" customFormat="1">
      <c r="C66" s="82"/>
      <c r="D66" s="82"/>
      <c r="E66" s="82"/>
    </row>
    <row r="67" spans="3:5" s="81" customFormat="1">
      <c r="C67" s="82"/>
      <c r="D67" s="82"/>
      <c r="E67" s="82"/>
    </row>
    <row r="68" spans="3:5" s="81" customFormat="1">
      <c r="C68" s="82"/>
      <c r="D68" s="82"/>
      <c r="E68" s="82"/>
    </row>
    <row r="69" spans="3:5" s="81" customFormat="1">
      <c r="C69" s="82"/>
      <c r="D69" s="82"/>
      <c r="E69" s="82"/>
    </row>
    <row r="70" spans="3:5" s="81" customFormat="1">
      <c r="C70" s="82"/>
      <c r="D70" s="82"/>
      <c r="E70" s="82"/>
    </row>
    <row r="71" spans="3:5" s="81" customFormat="1">
      <c r="C71" s="82"/>
      <c r="D71" s="82"/>
      <c r="E71" s="82"/>
    </row>
    <row r="72" spans="3:5" s="81" customFormat="1">
      <c r="C72" s="82"/>
      <c r="D72" s="82"/>
      <c r="E72" s="82"/>
    </row>
    <row r="73" spans="3:5" s="81" customFormat="1">
      <c r="C73" s="82"/>
      <c r="D73" s="82"/>
      <c r="E73" s="82"/>
    </row>
    <row r="74" spans="3:5" s="81" customFormat="1">
      <c r="C74" s="82"/>
      <c r="D74" s="82"/>
      <c r="E74" s="82"/>
    </row>
    <row r="75" spans="3:5" s="81" customFormat="1">
      <c r="C75" s="82"/>
      <c r="D75" s="82"/>
      <c r="E75" s="82"/>
    </row>
    <row r="76" spans="3:5" s="81" customFormat="1">
      <c r="C76" s="82"/>
      <c r="D76" s="82"/>
      <c r="E76" s="82"/>
    </row>
    <row r="77" spans="3:5" s="81" customFormat="1">
      <c r="C77" s="82"/>
      <c r="D77" s="82"/>
      <c r="E77" s="82"/>
    </row>
    <row r="78" spans="3:5" s="81" customFormat="1">
      <c r="C78" s="82"/>
      <c r="D78" s="82"/>
      <c r="E78" s="82"/>
    </row>
    <row r="79" spans="3:5" s="81" customFormat="1">
      <c r="C79" s="82"/>
      <c r="D79" s="82"/>
      <c r="E79" s="82"/>
    </row>
    <row r="80" spans="3:5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</sheetData>
  <mergeCells count="41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A39:B39"/>
    <mergeCell ref="G39:H39"/>
    <mergeCell ref="AA19:AD19"/>
    <mergeCell ref="AE19:AF19"/>
    <mergeCell ref="AG19:AH19"/>
    <mergeCell ref="C31:K31"/>
    <mergeCell ref="C32:K32"/>
    <mergeCell ref="C33:K33"/>
    <mergeCell ref="A36:B36"/>
    <mergeCell ref="D36:E36"/>
    <mergeCell ref="G36:H36"/>
    <mergeCell ref="I36:M36"/>
    <mergeCell ref="N36:O36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1"/>
  <sheetViews>
    <sheetView topLeftCell="A31" zoomScaleNormal="100" zoomScaleSheetLayoutView="100" workbookViewId="0">
      <selection activeCell="C10" sqref="C10:N11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6384" width="9.140625" style="54"/>
  </cols>
  <sheetData>
    <row r="1" spans="1:16" s="81" customFormat="1" ht="18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312</v>
      </c>
    </row>
    <row r="3" spans="1:16" s="81" customFormat="1">
      <c r="C3" s="419" t="s">
        <v>313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>
      <c r="A12" s="244"/>
      <c r="B12" s="244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</row>
    <row r="13" spans="1:16" s="81" customFormat="1">
      <c r="A13" s="415" t="s">
        <v>314</v>
      </c>
      <c r="B13" s="415"/>
      <c r="C13" s="415"/>
      <c r="D13" s="415"/>
      <c r="E13" s="415"/>
      <c r="F13" s="415"/>
      <c r="G13" s="415"/>
      <c r="H13" s="245"/>
      <c r="I13" s="245"/>
      <c r="J13" s="245"/>
      <c r="K13" s="416" t="s">
        <v>44</v>
      </c>
      <c r="L13" s="416"/>
      <c r="M13" s="416"/>
      <c r="N13" s="417">
        <f>P35</f>
        <v>0</v>
      </c>
      <c r="O13" s="416"/>
      <c r="P13" s="87" t="s">
        <v>51</v>
      </c>
    </row>
    <row r="14" spans="1:16" s="81" customFormat="1">
      <c r="A14" s="244"/>
      <c r="B14" s="244"/>
      <c r="C14" s="244"/>
      <c r="D14" s="244"/>
      <c r="E14" s="244"/>
      <c r="F14" s="244"/>
      <c r="G14" s="244"/>
      <c r="H14" s="245"/>
      <c r="I14" s="245"/>
      <c r="J14" s="245"/>
      <c r="K14" s="245"/>
      <c r="L14" s="245"/>
      <c r="M14" s="245"/>
      <c r="N14" s="246"/>
      <c r="O14" s="245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242"/>
      <c r="J16" s="242"/>
      <c r="K16" s="242"/>
      <c r="L16" s="89"/>
      <c r="M16" s="89"/>
      <c r="N16" s="89"/>
      <c r="O16" s="243"/>
      <c r="P16" s="243"/>
    </row>
    <row r="17" spans="1:16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16" s="92" customFormat="1" ht="69.7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16" s="92" customFormat="1" ht="13.5" thickBot="1">
      <c r="A19" s="199" t="s">
        <v>38</v>
      </c>
      <c r="B19" s="200" t="s">
        <v>39</v>
      </c>
      <c r="C19" s="201"/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</row>
    <row r="20" spans="1:16" ht="18.75" customHeight="1">
      <c r="A20" s="173"/>
      <c r="B20" s="128"/>
      <c r="C20" s="174" t="s">
        <v>298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</row>
    <row r="21" spans="1:16" s="169" customFormat="1">
      <c r="A21" s="164">
        <v>1</v>
      </c>
      <c r="B21" s="165" t="s">
        <v>299</v>
      </c>
      <c r="C21" s="133" t="s">
        <v>300</v>
      </c>
      <c r="D21" s="165" t="s">
        <v>226</v>
      </c>
      <c r="E21" s="167">
        <v>92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</row>
    <row r="22" spans="1:16" s="169" customFormat="1">
      <c r="A22" s="164">
        <v>2</v>
      </c>
      <c r="B22" s="165" t="s">
        <v>299</v>
      </c>
      <c r="C22" s="133" t="s">
        <v>301</v>
      </c>
      <c r="D22" s="165" t="s">
        <v>289</v>
      </c>
      <c r="E22" s="167">
        <v>1</v>
      </c>
      <c r="F22" s="168"/>
      <c r="G22" s="70"/>
      <c r="H22" s="69"/>
      <c r="I22" s="70"/>
      <c r="J22" s="70"/>
      <c r="K22" s="70"/>
      <c r="L22" s="70"/>
      <c r="M22" s="70"/>
      <c r="N22" s="70"/>
      <c r="O22" s="70"/>
      <c r="P22" s="71"/>
    </row>
    <row r="23" spans="1:16" s="169" customFormat="1" ht="25.5">
      <c r="A23" s="164">
        <v>3</v>
      </c>
      <c r="B23" s="165" t="s">
        <v>299</v>
      </c>
      <c r="C23" s="133" t="s">
        <v>302</v>
      </c>
      <c r="D23" s="165" t="s">
        <v>289</v>
      </c>
      <c r="E23" s="167">
        <v>2</v>
      </c>
      <c r="F23" s="168"/>
      <c r="G23" s="70"/>
      <c r="H23" s="69"/>
      <c r="I23" s="70"/>
      <c r="J23" s="70"/>
      <c r="K23" s="70"/>
      <c r="L23" s="70"/>
      <c r="M23" s="70"/>
      <c r="N23" s="70"/>
      <c r="O23" s="70"/>
      <c r="P23" s="71"/>
    </row>
    <row r="24" spans="1:16" s="169" customFormat="1" ht="25.5">
      <c r="A24" s="164">
        <v>4</v>
      </c>
      <c r="B24" s="165" t="s">
        <v>299</v>
      </c>
      <c r="C24" s="133" t="s">
        <v>303</v>
      </c>
      <c r="D24" s="165" t="s">
        <v>289</v>
      </c>
      <c r="E24" s="167">
        <v>3</v>
      </c>
      <c r="F24" s="168"/>
      <c r="G24" s="70"/>
      <c r="H24" s="69"/>
      <c r="I24" s="70"/>
      <c r="J24" s="70"/>
      <c r="K24" s="70"/>
      <c r="L24" s="70"/>
      <c r="M24" s="70"/>
      <c r="N24" s="70"/>
      <c r="O24" s="70"/>
      <c r="P24" s="71"/>
    </row>
    <row r="25" spans="1:16" s="169" customFormat="1" ht="25.5">
      <c r="A25" s="164">
        <v>5</v>
      </c>
      <c r="B25" s="165" t="s">
        <v>299</v>
      </c>
      <c r="C25" s="133" t="s">
        <v>304</v>
      </c>
      <c r="D25" s="165" t="s">
        <v>289</v>
      </c>
      <c r="E25" s="167">
        <v>1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</row>
    <row r="26" spans="1:16" s="169" customFormat="1" ht="25.5">
      <c r="A26" s="173">
        <v>6</v>
      </c>
      <c r="B26" s="165" t="s">
        <v>299</v>
      </c>
      <c r="C26" s="133" t="s">
        <v>305</v>
      </c>
      <c r="D26" s="165" t="s">
        <v>289</v>
      </c>
      <c r="E26" s="167">
        <v>4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</row>
    <row r="27" spans="1:16" s="169" customFormat="1" ht="25.5">
      <c r="A27" s="164">
        <v>7</v>
      </c>
      <c r="B27" s="165" t="s">
        <v>299</v>
      </c>
      <c r="C27" s="133" t="s">
        <v>306</v>
      </c>
      <c r="D27" s="165" t="s">
        <v>289</v>
      </c>
      <c r="E27" s="167">
        <v>3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</row>
    <row r="28" spans="1:16" s="169" customFormat="1">
      <c r="A28" s="164">
        <v>8</v>
      </c>
      <c r="B28" s="165" t="s">
        <v>299</v>
      </c>
      <c r="C28" s="133" t="s">
        <v>307</v>
      </c>
      <c r="D28" s="165" t="s">
        <v>289</v>
      </c>
      <c r="E28" s="167">
        <v>3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</row>
    <row r="29" spans="1:16" s="169" customFormat="1">
      <c r="A29" s="164">
        <v>9</v>
      </c>
      <c r="B29" s="165" t="s">
        <v>299</v>
      </c>
      <c r="C29" s="133" t="s">
        <v>308</v>
      </c>
      <c r="D29" s="165" t="s">
        <v>309</v>
      </c>
      <c r="E29" s="167">
        <v>13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</row>
    <row r="30" spans="1:16" s="169" customFormat="1">
      <c r="A30" s="164">
        <v>10</v>
      </c>
      <c r="B30" s="165" t="s">
        <v>299</v>
      </c>
      <c r="C30" s="133" t="s">
        <v>310</v>
      </c>
      <c r="D30" s="165" t="s">
        <v>289</v>
      </c>
      <c r="E30" s="167">
        <v>1</v>
      </c>
      <c r="F30" s="168"/>
      <c r="G30" s="70"/>
      <c r="H30" s="69"/>
      <c r="I30" s="70"/>
      <c r="J30" s="70"/>
      <c r="K30" s="70"/>
      <c r="L30" s="70"/>
      <c r="M30" s="70"/>
      <c r="N30" s="70"/>
      <c r="O30" s="70"/>
      <c r="P30" s="71"/>
    </row>
    <row r="31" spans="1:16" s="169" customFormat="1">
      <c r="A31" s="164">
        <v>11</v>
      </c>
      <c r="B31" s="204" t="s">
        <v>299</v>
      </c>
      <c r="C31" s="133" t="s">
        <v>311</v>
      </c>
      <c r="D31" s="165" t="s">
        <v>289</v>
      </c>
      <c r="E31" s="167">
        <v>1</v>
      </c>
      <c r="F31" s="168"/>
      <c r="G31" s="70"/>
      <c r="H31" s="69"/>
      <c r="I31" s="70"/>
      <c r="J31" s="70"/>
      <c r="K31" s="70"/>
      <c r="L31" s="70"/>
      <c r="M31" s="70"/>
      <c r="N31" s="70"/>
      <c r="O31" s="70"/>
      <c r="P31" s="71"/>
    </row>
    <row r="32" spans="1:16" ht="14.25" customHeight="1" thickBot="1">
      <c r="A32" s="95"/>
      <c r="B32" s="118"/>
      <c r="C32" s="96"/>
      <c r="D32" s="97"/>
      <c r="E32" s="98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00"/>
    </row>
    <row r="33" spans="1:16">
      <c r="A33" s="127"/>
      <c r="B33" s="128"/>
      <c r="C33" s="400" t="s">
        <v>13</v>
      </c>
      <c r="D33" s="401"/>
      <c r="E33" s="401"/>
      <c r="F33" s="401"/>
      <c r="G33" s="401"/>
      <c r="H33" s="401"/>
      <c r="I33" s="401"/>
      <c r="J33" s="401"/>
      <c r="K33" s="402"/>
      <c r="L33" s="59"/>
      <c r="M33" s="59"/>
      <c r="N33" s="59"/>
      <c r="O33" s="59"/>
      <c r="P33" s="60"/>
    </row>
    <row r="34" spans="1:16">
      <c r="A34" s="101"/>
      <c r="C34" s="403" t="s">
        <v>62</v>
      </c>
      <c r="D34" s="403"/>
      <c r="E34" s="403"/>
      <c r="F34" s="403"/>
      <c r="G34" s="403"/>
      <c r="H34" s="403"/>
      <c r="I34" s="403"/>
      <c r="J34" s="403"/>
      <c r="K34" s="403"/>
      <c r="L34" s="103"/>
      <c r="M34" s="103"/>
      <c r="N34" s="104"/>
      <c r="O34" s="103"/>
      <c r="P34" s="105"/>
    </row>
    <row r="35" spans="1:16" ht="13.5" thickBot="1">
      <c r="A35" s="106"/>
      <c r="B35" s="107"/>
      <c r="C35" s="404" t="s">
        <v>40</v>
      </c>
      <c r="D35" s="404"/>
      <c r="E35" s="404"/>
      <c r="F35" s="404"/>
      <c r="G35" s="404"/>
      <c r="H35" s="404"/>
      <c r="I35" s="404"/>
      <c r="J35" s="404"/>
      <c r="K35" s="404"/>
      <c r="L35" s="108"/>
      <c r="M35" s="108"/>
      <c r="N35" s="108"/>
      <c r="O35" s="108"/>
      <c r="P35" s="109"/>
    </row>
    <row r="36" spans="1:16">
      <c r="A36" s="81"/>
      <c r="B36" s="81"/>
      <c r="C36" s="344"/>
      <c r="D36" s="344"/>
      <c r="E36" s="344"/>
      <c r="F36" s="344"/>
      <c r="G36" s="344"/>
      <c r="H36" s="344"/>
      <c r="I36" s="344"/>
      <c r="J36" s="344"/>
      <c r="K36" s="344"/>
      <c r="L36" s="345"/>
      <c r="M36" s="345"/>
      <c r="N36" s="345"/>
      <c r="O36" s="345"/>
      <c r="P36" s="345"/>
    </row>
    <row r="37" spans="1:16" s="81" customFormat="1">
      <c r="C37" s="82"/>
      <c r="D37" s="82"/>
      <c r="E37" s="82"/>
    </row>
    <row r="38" spans="1:16" s="81" customFormat="1">
      <c r="A38" s="399" t="s">
        <v>14</v>
      </c>
      <c r="B38" s="399"/>
      <c r="C38" s="110"/>
      <c r="D38" s="405"/>
      <c r="E38" s="406"/>
      <c r="G38" s="399" t="s">
        <v>41</v>
      </c>
      <c r="H38" s="399"/>
      <c r="I38" s="407"/>
      <c r="J38" s="407"/>
      <c r="K38" s="407"/>
      <c r="L38" s="407"/>
      <c r="M38" s="407"/>
      <c r="N38" s="398"/>
      <c r="O38" s="399"/>
    </row>
    <row r="39" spans="1:16" s="81" customFormat="1">
      <c r="C39" s="119" t="s">
        <v>47</v>
      </c>
      <c r="D39" s="82"/>
      <c r="E39" s="82"/>
      <c r="K39" s="119" t="s">
        <v>47</v>
      </c>
    </row>
    <row r="40" spans="1:16" s="81" customFormat="1">
      <c r="C40" s="82"/>
      <c r="D40" s="82"/>
      <c r="E40" s="82"/>
    </row>
    <row r="41" spans="1:16" s="81" customFormat="1">
      <c r="A41" s="399" t="s">
        <v>15</v>
      </c>
      <c r="B41" s="399"/>
      <c r="C41" s="82"/>
      <c r="D41" s="82"/>
      <c r="E41" s="82"/>
      <c r="G41" s="399"/>
      <c r="H41" s="399"/>
    </row>
    <row r="42" spans="1:16" s="81" customFormat="1">
      <c r="C42" s="82"/>
      <c r="D42" s="82"/>
      <c r="E42" s="82"/>
    </row>
    <row r="43" spans="1:16" s="81" customFormat="1">
      <c r="C43" s="82"/>
      <c r="D43" s="82"/>
      <c r="E43" s="82"/>
    </row>
    <row r="44" spans="1:16" s="81" customFormat="1">
      <c r="C44" s="82"/>
      <c r="D44" s="82"/>
      <c r="E44" s="82"/>
    </row>
    <row r="45" spans="1:16" s="81" customFormat="1">
      <c r="C45" s="82"/>
      <c r="D45" s="82"/>
      <c r="E45" s="82"/>
    </row>
    <row r="46" spans="1:16" s="81" customFormat="1">
      <c r="C46" s="82"/>
      <c r="D46" s="82"/>
      <c r="E46" s="82"/>
    </row>
    <row r="47" spans="1:16" s="81" customFormat="1">
      <c r="C47" s="82"/>
      <c r="D47" s="82"/>
      <c r="E47" s="82"/>
    </row>
    <row r="48" spans="1:16" s="81" customFormat="1">
      <c r="C48" s="82"/>
      <c r="D48" s="82"/>
      <c r="E48" s="82"/>
    </row>
    <row r="49" spans="3:5" s="81" customFormat="1">
      <c r="C49" s="82"/>
      <c r="D49" s="82"/>
      <c r="E49" s="82"/>
    </row>
    <row r="50" spans="3:5" s="81" customFormat="1">
      <c r="C50" s="82"/>
      <c r="D50" s="82"/>
      <c r="E50" s="82"/>
    </row>
    <row r="51" spans="3:5" s="81" customFormat="1">
      <c r="C51" s="82"/>
      <c r="D51" s="82"/>
      <c r="E51" s="82"/>
    </row>
    <row r="52" spans="3:5" s="81" customFormat="1">
      <c r="C52" s="82"/>
      <c r="D52" s="82"/>
      <c r="E52" s="82"/>
    </row>
    <row r="53" spans="3:5" s="81" customFormat="1">
      <c r="C53" s="82"/>
      <c r="D53" s="82"/>
      <c r="E53" s="82"/>
    </row>
    <row r="54" spans="3:5" s="81" customFormat="1">
      <c r="C54" s="82"/>
      <c r="D54" s="82"/>
      <c r="E54" s="82"/>
    </row>
    <row r="55" spans="3:5" s="81" customFormat="1">
      <c r="C55" s="82"/>
      <c r="D55" s="82"/>
      <c r="E55" s="82"/>
    </row>
    <row r="56" spans="3:5" s="81" customFormat="1">
      <c r="C56" s="82"/>
      <c r="D56" s="82"/>
      <c r="E56" s="82"/>
    </row>
    <row r="57" spans="3:5" s="81" customFormat="1">
      <c r="C57" s="82"/>
      <c r="D57" s="82"/>
      <c r="E57" s="82"/>
    </row>
    <row r="58" spans="3:5" s="81" customFormat="1">
      <c r="C58" s="82"/>
      <c r="D58" s="82"/>
      <c r="E58" s="82"/>
    </row>
    <row r="59" spans="3:5" s="81" customFormat="1">
      <c r="C59" s="82"/>
      <c r="D59" s="82"/>
      <c r="E59" s="82"/>
    </row>
    <row r="60" spans="3:5" s="81" customFormat="1">
      <c r="C60" s="82"/>
      <c r="D60" s="82"/>
      <c r="E60" s="82"/>
    </row>
    <row r="61" spans="3:5" s="81" customFormat="1">
      <c r="C61" s="82"/>
      <c r="D61" s="82"/>
      <c r="E61" s="82"/>
    </row>
    <row r="62" spans="3:5" s="81" customFormat="1">
      <c r="C62" s="82"/>
      <c r="D62" s="82"/>
      <c r="E62" s="82"/>
    </row>
    <row r="63" spans="3:5" s="81" customFormat="1">
      <c r="C63" s="82"/>
      <c r="D63" s="82"/>
      <c r="E63" s="82"/>
    </row>
    <row r="64" spans="3:5" s="81" customFormat="1">
      <c r="C64" s="82"/>
      <c r="D64" s="82"/>
      <c r="E64" s="82"/>
    </row>
    <row r="65" spans="3:5" s="81" customFormat="1">
      <c r="C65" s="82"/>
      <c r="D65" s="82"/>
      <c r="E65" s="82"/>
    </row>
    <row r="66" spans="3:5" s="81" customFormat="1">
      <c r="C66" s="82"/>
      <c r="D66" s="82"/>
      <c r="E66" s="82"/>
    </row>
    <row r="67" spans="3:5" s="81" customFormat="1">
      <c r="C67" s="82"/>
      <c r="D67" s="82"/>
      <c r="E67" s="82"/>
    </row>
    <row r="68" spans="3:5" s="81" customFormat="1">
      <c r="C68" s="82"/>
      <c r="D68" s="82"/>
      <c r="E68" s="82"/>
    </row>
    <row r="69" spans="3:5" s="81" customFormat="1">
      <c r="C69" s="82"/>
      <c r="D69" s="82"/>
      <c r="E69" s="82"/>
    </row>
    <row r="70" spans="3:5" s="81" customFormat="1">
      <c r="C70" s="82"/>
      <c r="D70" s="82"/>
      <c r="E70" s="82"/>
    </row>
    <row r="71" spans="3:5" s="81" customFormat="1">
      <c r="C71" s="82"/>
      <c r="D71" s="82"/>
      <c r="E71" s="82"/>
    </row>
    <row r="72" spans="3:5" s="81" customFormat="1">
      <c r="C72" s="82"/>
      <c r="D72" s="82"/>
      <c r="E72" s="82"/>
    </row>
    <row r="73" spans="3:5" s="81" customFormat="1">
      <c r="C73" s="82"/>
      <c r="D73" s="82"/>
      <c r="E73" s="82"/>
    </row>
    <row r="74" spans="3:5" s="81" customFormat="1">
      <c r="C74" s="82"/>
      <c r="D74" s="82"/>
      <c r="E74" s="82"/>
    </row>
    <row r="75" spans="3:5" s="81" customFormat="1">
      <c r="C75" s="82"/>
      <c r="D75" s="82"/>
      <c r="E75" s="82"/>
    </row>
    <row r="76" spans="3:5" s="81" customFormat="1">
      <c r="C76" s="82"/>
      <c r="D76" s="82"/>
      <c r="E76" s="82"/>
    </row>
    <row r="77" spans="3:5" s="81" customFormat="1">
      <c r="C77" s="82"/>
      <c r="D77" s="82"/>
      <c r="E77" s="82"/>
    </row>
    <row r="78" spans="3:5" s="81" customFormat="1">
      <c r="C78" s="82"/>
      <c r="D78" s="82"/>
      <c r="E78" s="82"/>
    </row>
    <row r="79" spans="3:5" s="81" customFormat="1">
      <c r="C79" s="82"/>
      <c r="D79" s="82"/>
      <c r="E79" s="82"/>
    </row>
    <row r="80" spans="3:5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N38:O38"/>
    <mergeCell ref="A41:B41"/>
    <mergeCell ref="G41:H41"/>
    <mergeCell ref="C33:K33"/>
    <mergeCell ref="C34:K34"/>
    <mergeCell ref="C35:K35"/>
    <mergeCell ref="A38:B38"/>
    <mergeCell ref="D38:E38"/>
    <mergeCell ref="G38:H38"/>
    <mergeCell ref="I38:M38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9"/>
  <sheetViews>
    <sheetView topLeftCell="A103" zoomScaleNormal="100" zoomScaleSheetLayoutView="100" workbookViewId="0">
      <selection activeCell="O15" sqref="O15:P15"/>
    </sheetView>
  </sheetViews>
  <sheetFormatPr defaultRowHeight="12.75"/>
  <cols>
    <col min="1" max="1" width="4.140625" style="255" customWidth="1"/>
    <col min="2" max="2" width="10.85546875" style="288" customWidth="1"/>
    <col min="3" max="3" width="40" style="297" customWidth="1"/>
    <col min="4" max="4" width="5.85546875" style="297" bestFit="1" customWidth="1"/>
    <col min="5" max="5" width="7.85546875" style="297" customWidth="1"/>
    <col min="6" max="6" width="5.7109375" style="288" bestFit="1" customWidth="1"/>
    <col min="7" max="7" width="5.7109375" style="255" bestFit="1" customWidth="1"/>
    <col min="8" max="8" width="7.28515625" style="255" customWidth="1"/>
    <col min="9" max="10" width="7" style="255" bestFit="1" customWidth="1"/>
    <col min="11" max="11" width="7" style="255" customWidth="1"/>
    <col min="12" max="16" width="8.42578125" style="255" customWidth="1"/>
    <col min="17" max="17" width="43.28515625" style="255" customWidth="1"/>
    <col min="18" max="16384" width="9.140625" style="255"/>
  </cols>
  <sheetData>
    <row r="1" spans="1:16" s="247" customFormat="1" ht="18" customHeight="1">
      <c r="C1" s="248"/>
      <c r="D1" s="248"/>
      <c r="E1" s="248"/>
      <c r="L1" s="429" t="s">
        <v>65</v>
      </c>
      <c r="M1" s="429"/>
      <c r="N1" s="429"/>
      <c r="O1" s="429"/>
      <c r="P1" s="429"/>
    </row>
    <row r="2" spans="1:16" s="247" customFormat="1">
      <c r="C2" s="248"/>
      <c r="D2" s="448" t="s">
        <v>42</v>
      </c>
      <c r="E2" s="448"/>
      <c r="F2" s="448"/>
      <c r="G2" s="448"/>
      <c r="H2" s="448"/>
      <c r="I2" s="249" t="s">
        <v>316</v>
      </c>
    </row>
    <row r="3" spans="1:16" s="247" customFormat="1">
      <c r="C3" s="449" t="s">
        <v>317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6" s="247" customFormat="1">
      <c r="C4" s="450" t="s">
        <v>18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</row>
    <row r="5" spans="1:16" s="247" customFormat="1" ht="12.75" customHeight="1"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</row>
    <row r="6" spans="1:16" s="247" customFormat="1">
      <c r="A6" s="445" t="s">
        <v>3</v>
      </c>
      <c r="B6" s="445"/>
      <c r="C6" s="446" t="str">
        <f>PBK!C26</f>
        <v>JELGAVAS 2. INTERNĀTPAMATSKOLAS TELPU VIENKĀRŠOTĀ ATJAUNOŠANA. 1. KĀRTA</v>
      </c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</row>
    <row r="7" spans="1:16" s="247" customFormat="1" ht="12.75" customHeight="1">
      <c r="A7" s="445" t="s">
        <v>4</v>
      </c>
      <c r="B7" s="445"/>
      <c r="C7" s="446" t="str">
        <f>PBK!C16</f>
        <v xml:space="preserve"> PAŠVALDĪBAS IZGLĪTĪBAS IESTĀDE  ''JELGAVAS 2. INTERNĀTPAMATSKOLA''</v>
      </c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</row>
    <row r="8" spans="1:16" s="247" customFormat="1">
      <c r="A8" s="445" t="s">
        <v>5</v>
      </c>
      <c r="B8" s="445"/>
      <c r="C8" s="446" t="str">
        <f>PBK!C17</f>
        <v>FILOZOFU IELA 50, JELGAVA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</row>
    <row r="9" spans="1:16" s="247" customFormat="1">
      <c r="A9" s="445" t="s">
        <v>50</v>
      </c>
      <c r="B9" s="445"/>
      <c r="C9" s="446" t="str">
        <f>PBK!C18</f>
        <v xml:space="preserve"> PAŠVALDĪBAS IZGLĪTĪBAS IESTĀDE  ''JELGAVAS 2. INTERNĀTPAMATSKOLA''</v>
      </c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</row>
    <row r="10" spans="1:16" s="247" customFormat="1">
      <c r="A10" s="445" t="s">
        <v>6</v>
      </c>
      <c r="B10" s="445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6"/>
      <c r="N10" s="446"/>
    </row>
    <row r="11" spans="1:16" s="247" customFormat="1">
      <c r="A11" s="445" t="s">
        <v>43</v>
      </c>
      <c r="B11" s="445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</row>
    <row r="12" spans="1:16" s="247" customFormat="1">
      <c r="A12" s="251"/>
      <c r="B12" s="251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</row>
    <row r="13" spans="1:16" s="247" customFormat="1">
      <c r="A13" s="445" t="s">
        <v>318</v>
      </c>
      <c r="B13" s="445"/>
      <c r="C13" s="445"/>
      <c r="D13" s="445"/>
      <c r="E13" s="445"/>
      <c r="F13" s="445"/>
      <c r="G13" s="445"/>
      <c r="H13" s="252"/>
      <c r="I13" s="252"/>
      <c r="J13" s="252"/>
      <c r="K13" s="446" t="s">
        <v>44</v>
      </c>
      <c r="L13" s="446"/>
      <c r="M13" s="446"/>
      <c r="N13" s="447">
        <f>P123</f>
        <v>0</v>
      </c>
      <c r="O13" s="446"/>
      <c r="P13" s="253" t="s">
        <v>51</v>
      </c>
    </row>
    <row r="14" spans="1:16" s="247" customFormat="1">
      <c r="A14" s="251"/>
      <c r="B14" s="251"/>
      <c r="C14" s="251"/>
      <c r="D14" s="251"/>
      <c r="E14" s="251"/>
      <c r="F14" s="251"/>
      <c r="G14" s="251"/>
      <c r="H14" s="252"/>
      <c r="I14" s="252"/>
      <c r="J14" s="252"/>
      <c r="K14" s="252"/>
      <c r="L14" s="252"/>
      <c r="M14" s="252"/>
      <c r="N14" s="254"/>
      <c r="O14" s="252"/>
      <c r="P14" s="253"/>
    </row>
    <row r="15" spans="1:16">
      <c r="B15" s="255"/>
      <c r="C15" s="255"/>
      <c r="D15" s="255"/>
      <c r="E15" s="255"/>
      <c r="F15" s="255"/>
      <c r="I15" s="438" t="s">
        <v>46</v>
      </c>
      <c r="J15" s="438"/>
      <c r="K15" s="438"/>
      <c r="L15" s="256">
        <v>2016</v>
      </c>
      <c r="M15" s="256" t="s">
        <v>45</v>
      </c>
      <c r="N15" s="256"/>
      <c r="O15" s="439"/>
      <c r="P15" s="439"/>
    </row>
    <row r="16" spans="1:16" ht="13.5" thickBot="1">
      <c r="B16" s="255"/>
      <c r="C16" s="255"/>
      <c r="D16" s="255"/>
      <c r="E16" s="255"/>
      <c r="F16" s="255"/>
      <c r="I16" s="257"/>
      <c r="J16" s="257"/>
      <c r="K16" s="257"/>
      <c r="L16" s="256"/>
      <c r="M16" s="256"/>
      <c r="N16" s="256"/>
      <c r="O16" s="258"/>
      <c r="P16" s="258"/>
    </row>
    <row r="17" spans="1:16" s="259" customFormat="1" ht="13.5" thickBot="1">
      <c r="A17" s="440" t="s">
        <v>1</v>
      </c>
      <c r="B17" s="440" t="s">
        <v>30</v>
      </c>
      <c r="C17" s="442" t="s">
        <v>31</v>
      </c>
      <c r="D17" s="440" t="s">
        <v>32</v>
      </c>
      <c r="E17" s="440" t="s">
        <v>33</v>
      </c>
      <c r="F17" s="444" t="s">
        <v>34</v>
      </c>
      <c r="G17" s="444"/>
      <c r="H17" s="444"/>
      <c r="I17" s="444"/>
      <c r="J17" s="444"/>
      <c r="K17" s="444"/>
      <c r="L17" s="444" t="s">
        <v>35</v>
      </c>
      <c r="M17" s="444"/>
      <c r="N17" s="444"/>
      <c r="O17" s="444"/>
      <c r="P17" s="444"/>
    </row>
    <row r="18" spans="1:16" s="259" customFormat="1" ht="69.75" customHeight="1" thickBot="1">
      <c r="A18" s="441"/>
      <c r="B18" s="441"/>
      <c r="C18" s="443"/>
      <c r="D18" s="441"/>
      <c r="E18" s="441"/>
      <c r="F18" s="260" t="s">
        <v>36</v>
      </c>
      <c r="G18" s="261" t="s">
        <v>52</v>
      </c>
      <c r="H18" s="261" t="s">
        <v>53</v>
      </c>
      <c r="I18" s="261" t="s">
        <v>54</v>
      </c>
      <c r="J18" s="261" t="s">
        <v>55</v>
      </c>
      <c r="K18" s="260" t="s">
        <v>56</v>
      </c>
      <c r="L18" s="261" t="s">
        <v>37</v>
      </c>
      <c r="M18" s="261" t="s">
        <v>53</v>
      </c>
      <c r="N18" s="261" t="s">
        <v>54</v>
      </c>
      <c r="O18" s="261" t="s">
        <v>55</v>
      </c>
      <c r="P18" s="261" t="s">
        <v>57</v>
      </c>
    </row>
    <row r="19" spans="1:16" s="259" customFormat="1">
      <c r="A19" s="302" t="s">
        <v>38</v>
      </c>
      <c r="B19" s="303" t="s">
        <v>39</v>
      </c>
      <c r="C19" s="304"/>
      <c r="D19" s="305">
        <v>4</v>
      </c>
      <c r="E19" s="304">
        <v>5</v>
      </c>
      <c r="F19" s="305">
        <v>6</v>
      </c>
      <c r="G19" s="304">
        <v>7</v>
      </c>
      <c r="H19" s="304">
        <v>8</v>
      </c>
      <c r="I19" s="305">
        <v>9</v>
      </c>
      <c r="J19" s="305">
        <v>10</v>
      </c>
      <c r="K19" s="304">
        <v>11</v>
      </c>
      <c r="L19" s="304">
        <v>12</v>
      </c>
      <c r="M19" s="304">
        <v>13</v>
      </c>
      <c r="N19" s="305">
        <v>14</v>
      </c>
      <c r="O19" s="305">
        <v>15</v>
      </c>
      <c r="P19" s="306">
        <v>16</v>
      </c>
    </row>
    <row r="20" spans="1:16" s="321" customFormat="1">
      <c r="A20" s="318"/>
      <c r="B20" s="319"/>
      <c r="C20" s="324" t="s">
        <v>319</v>
      </c>
      <c r="D20" s="320"/>
      <c r="E20" s="323"/>
      <c r="F20" s="268"/>
      <c r="G20" s="269"/>
      <c r="H20" s="270"/>
      <c r="I20" s="269"/>
      <c r="J20" s="269"/>
      <c r="K20" s="269"/>
      <c r="L20" s="269"/>
      <c r="M20" s="269"/>
      <c r="N20" s="269"/>
      <c r="O20" s="269"/>
      <c r="P20" s="271"/>
    </row>
    <row r="21" spans="1:16" s="338" customFormat="1" ht="68.25" customHeight="1">
      <c r="A21" s="339">
        <v>1</v>
      </c>
      <c r="B21" s="340" t="s">
        <v>320</v>
      </c>
      <c r="C21" s="341" t="s">
        <v>321</v>
      </c>
      <c r="D21" s="340" t="s">
        <v>289</v>
      </c>
      <c r="E21" s="343">
        <v>1</v>
      </c>
      <c r="F21" s="268"/>
      <c r="G21" s="269"/>
      <c r="H21" s="270"/>
      <c r="I21" s="269"/>
      <c r="J21" s="269"/>
      <c r="K21" s="269"/>
      <c r="L21" s="269"/>
      <c r="M21" s="269"/>
      <c r="N21" s="269"/>
      <c r="O21" s="269"/>
      <c r="P21" s="271"/>
    </row>
    <row r="22" spans="1:16" s="321" customFormat="1">
      <c r="A22" s="322">
        <v>2</v>
      </c>
      <c r="B22" s="278" t="s">
        <v>320</v>
      </c>
      <c r="C22" s="277" t="s">
        <v>322</v>
      </c>
      <c r="D22" s="278" t="s">
        <v>226</v>
      </c>
      <c r="E22" s="301">
        <v>2.1</v>
      </c>
      <c r="F22" s="268"/>
      <c r="G22" s="269"/>
      <c r="H22" s="270"/>
      <c r="I22" s="269"/>
      <c r="J22" s="269"/>
      <c r="K22" s="269"/>
      <c r="L22" s="269"/>
      <c r="M22" s="269"/>
      <c r="N22" s="269"/>
      <c r="O22" s="269"/>
      <c r="P22" s="271"/>
    </row>
    <row r="23" spans="1:16" s="321" customFormat="1">
      <c r="A23" s="322">
        <v>3</v>
      </c>
      <c r="B23" s="278" t="s">
        <v>320</v>
      </c>
      <c r="C23" s="277" t="s">
        <v>323</v>
      </c>
      <c r="D23" s="278" t="s">
        <v>226</v>
      </c>
      <c r="E23" s="301">
        <v>3.2</v>
      </c>
      <c r="F23" s="268"/>
      <c r="G23" s="269"/>
      <c r="H23" s="270"/>
      <c r="I23" s="269"/>
      <c r="J23" s="269"/>
      <c r="K23" s="269"/>
      <c r="L23" s="269"/>
      <c r="M23" s="269"/>
      <c r="N23" s="269"/>
      <c r="O23" s="269"/>
      <c r="P23" s="271"/>
    </row>
    <row r="24" spans="1:16" s="321" customFormat="1">
      <c r="A24" s="322">
        <v>4</v>
      </c>
      <c r="B24" s="278" t="s">
        <v>320</v>
      </c>
      <c r="C24" s="277" t="s">
        <v>324</v>
      </c>
      <c r="D24" s="278" t="s">
        <v>226</v>
      </c>
      <c r="E24" s="301">
        <v>2.8</v>
      </c>
      <c r="F24" s="268"/>
      <c r="G24" s="269"/>
      <c r="H24" s="270"/>
      <c r="I24" s="269"/>
      <c r="J24" s="269"/>
      <c r="K24" s="269"/>
      <c r="L24" s="269"/>
      <c r="M24" s="269"/>
      <c r="N24" s="269"/>
      <c r="O24" s="269"/>
      <c r="P24" s="271"/>
    </row>
    <row r="25" spans="1:16" s="321" customFormat="1">
      <c r="A25" s="322">
        <v>5</v>
      </c>
      <c r="B25" s="278" t="s">
        <v>320</v>
      </c>
      <c r="C25" s="277" t="s">
        <v>325</v>
      </c>
      <c r="D25" s="278" t="s">
        <v>226</v>
      </c>
      <c r="E25" s="301">
        <v>4.2</v>
      </c>
      <c r="F25" s="268"/>
      <c r="G25" s="269"/>
      <c r="H25" s="270"/>
      <c r="I25" s="269"/>
      <c r="J25" s="269"/>
      <c r="K25" s="269"/>
      <c r="L25" s="269"/>
      <c r="M25" s="269"/>
      <c r="N25" s="269"/>
      <c r="O25" s="269"/>
      <c r="P25" s="271"/>
    </row>
    <row r="26" spans="1:16" s="321" customFormat="1">
      <c r="A26" s="322">
        <v>6</v>
      </c>
      <c r="B26" s="278" t="s">
        <v>320</v>
      </c>
      <c r="C26" s="277" t="s">
        <v>326</v>
      </c>
      <c r="D26" s="278" t="s">
        <v>226</v>
      </c>
      <c r="E26" s="301">
        <v>1.8</v>
      </c>
      <c r="F26" s="268"/>
      <c r="G26" s="269"/>
      <c r="H26" s="270"/>
      <c r="I26" s="269"/>
      <c r="J26" s="269"/>
      <c r="K26" s="269"/>
      <c r="L26" s="269"/>
      <c r="M26" s="269"/>
      <c r="N26" s="269"/>
      <c r="O26" s="269"/>
      <c r="P26" s="271"/>
    </row>
    <row r="27" spans="1:16" s="321" customFormat="1">
      <c r="A27" s="322">
        <v>7</v>
      </c>
      <c r="B27" s="278" t="s">
        <v>320</v>
      </c>
      <c r="C27" s="277" t="s">
        <v>327</v>
      </c>
      <c r="D27" s="278" t="s">
        <v>226</v>
      </c>
      <c r="E27" s="301">
        <v>0.3</v>
      </c>
      <c r="F27" s="268"/>
      <c r="G27" s="269"/>
      <c r="H27" s="270"/>
      <c r="I27" s="269"/>
      <c r="J27" s="269"/>
      <c r="K27" s="269"/>
      <c r="L27" s="269"/>
      <c r="M27" s="269"/>
      <c r="N27" s="269"/>
      <c r="O27" s="269"/>
      <c r="P27" s="271"/>
    </row>
    <row r="28" spans="1:16" s="321" customFormat="1">
      <c r="A28" s="322">
        <v>8</v>
      </c>
      <c r="B28" s="278" t="s">
        <v>320</v>
      </c>
      <c r="C28" s="277" t="s">
        <v>328</v>
      </c>
      <c r="D28" s="278" t="s">
        <v>230</v>
      </c>
      <c r="E28" s="301">
        <v>1</v>
      </c>
      <c r="F28" s="268"/>
      <c r="G28" s="269"/>
      <c r="H28" s="270"/>
      <c r="I28" s="269"/>
      <c r="J28" s="269"/>
      <c r="K28" s="269"/>
      <c r="L28" s="269"/>
      <c r="M28" s="269"/>
      <c r="N28" s="269"/>
      <c r="O28" s="269"/>
      <c r="P28" s="271"/>
    </row>
    <row r="29" spans="1:16" s="321" customFormat="1">
      <c r="A29" s="322">
        <v>9</v>
      </c>
      <c r="B29" s="278" t="s">
        <v>320</v>
      </c>
      <c r="C29" s="277" t="s">
        <v>329</v>
      </c>
      <c r="D29" s="278" t="s">
        <v>230</v>
      </c>
      <c r="E29" s="301">
        <v>1</v>
      </c>
      <c r="F29" s="268"/>
      <c r="G29" s="269"/>
      <c r="H29" s="270"/>
      <c r="I29" s="269"/>
      <c r="J29" s="269"/>
      <c r="K29" s="269"/>
      <c r="L29" s="269"/>
      <c r="M29" s="269"/>
      <c r="N29" s="269"/>
      <c r="O29" s="269"/>
      <c r="P29" s="271"/>
    </row>
    <row r="30" spans="1:16" s="321" customFormat="1">
      <c r="A30" s="322">
        <v>10</v>
      </c>
      <c r="B30" s="278" t="s">
        <v>320</v>
      </c>
      <c r="C30" s="277" t="s">
        <v>330</v>
      </c>
      <c r="D30" s="278" t="s">
        <v>230</v>
      </c>
      <c r="E30" s="301">
        <v>1</v>
      </c>
      <c r="F30" s="268"/>
      <c r="G30" s="269"/>
      <c r="H30" s="270"/>
      <c r="I30" s="269"/>
      <c r="J30" s="269"/>
      <c r="K30" s="269"/>
      <c r="L30" s="269"/>
      <c r="M30" s="269"/>
      <c r="N30" s="269"/>
      <c r="O30" s="269"/>
      <c r="P30" s="271"/>
    </row>
    <row r="31" spans="1:16" s="321" customFormat="1">
      <c r="A31" s="322">
        <v>11</v>
      </c>
      <c r="B31" s="278" t="s">
        <v>320</v>
      </c>
      <c r="C31" s="277" t="s">
        <v>331</v>
      </c>
      <c r="D31" s="278" t="s">
        <v>230</v>
      </c>
      <c r="E31" s="301">
        <v>1</v>
      </c>
      <c r="F31" s="268"/>
      <c r="G31" s="269"/>
      <c r="H31" s="270"/>
      <c r="I31" s="269"/>
      <c r="J31" s="269"/>
      <c r="K31" s="269"/>
      <c r="L31" s="269"/>
      <c r="M31" s="269"/>
      <c r="N31" s="269"/>
      <c r="O31" s="269"/>
      <c r="P31" s="271"/>
    </row>
    <row r="32" spans="1:16" s="321" customFormat="1">
      <c r="A32" s="322">
        <v>12</v>
      </c>
      <c r="B32" s="278" t="s">
        <v>320</v>
      </c>
      <c r="C32" s="277" t="s">
        <v>332</v>
      </c>
      <c r="D32" s="278" t="s">
        <v>230</v>
      </c>
      <c r="E32" s="301">
        <v>1</v>
      </c>
      <c r="F32" s="268"/>
      <c r="G32" s="269"/>
      <c r="H32" s="270"/>
      <c r="I32" s="269"/>
      <c r="J32" s="269"/>
      <c r="K32" s="269"/>
      <c r="L32" s="269"/>
      <c r="M32" s="269"/>
      <c r="N32" s="269"/>
      <c r="O32" s="269"/>
      <c r="P32" s="271"/>
    </row>
    <row r="33" spans="1:16" s="321" customFormat="1">
      <c r="A33" s="322">
        <v>13</v>
      </c>
      <c r="B33" s="278" t="s">
        <v>320</v>
      </c>
      <c r="C33" s="277" t="s">
        <v>333</v>
      </c>
      <c r="D33" s="278" t="s">
        <v>230</v>
      </c>
      <c r="E33" s="301">
        <v>1</v>
      </c>
      <c r="F33" s="268"/>
      <c r="G33" s="269"/>
      <c r="H33" s="270"/>
      <c r="I33" s="269"/>
      <c r="J33" s="269"/>
      <c r="K33" s="269"/>
      <c r="L33" s="269"/>
      <c r="M33" s="269"/>
      <c r="N33" s="269"/>
      <c r="O33" s="269"/>
      <c r="P33" s="271"/>
    </row>
    <row r="34" spans="1:16" s="321" customFormat="1">
      <c r="A34" s="322">
        <v>14</v>
      </c>
      <c r="B34" s="278" t="s">
        <v>320</v>
      </c>
      <c r="C34" s="277" t="s">
        <v>334</v>
      </c>
      <c r="D34" s="278" t="s">
        <v>230</v>
      </c>
      <c r="E34" s="301">
        <v>1</v>
      </c>
      <c r="F34" s="268"/>
      <c r="G34" s="269"/>
      <c r="H34" s="270"/>
      <c r="I34" s="269"/>
      <c r="J34" s="269"/>
      <c r="K34" s="269"/>
      <c r="L34" s="269"/>
      <c r="M34" s="269"/>
      <c r="N34" s="269"/>
      <c r="O34" s="269"/>
      <c r="P34" s="271"/>
    </row>
    <row r="35" spans="1:16" s="321" customFormat="1">
      <c r="A35" s="322">
        <v>15</v>
      </c>
      <c r="B35" s="278" t="s">
        <v>320</v>
      </c>
      <c r="C35" s="277" t="s">
        <v>335</v>
      </c>
      <c r="D35" s="278" t="s">
        <v>230</v>
      </c>
      <c r="E35" s="301">
        <v>1</v>
      </c>
      <c r="F35" s="268"/>
      <c r="G35" s="269"/>
      <c r="H35" s="270"/>
      <c r="I35" s="269"/>
      <c r="J35" s="269"/>
      <c r="K35" s="269"/>
      <c r="L35" s="269"/>
      <c r="M35" s="269"/>
      <c r="N35" s="269"/>
      <c r="O35" s="269"/>
      <c r="P35" s="271"/>
    </row>
    <row r="36" spans="1:16" s="321" customFormat="1">
      <c r="A36" s="322">
        <v>16</v>
      </c>
      <c r="B36" s="278" t="s">
        <v>320</v>
      </c>
      <c r="C36" s="277" t="s">
        <v>336</v>
      </c>
      <c r="D36" s="278" t="s">
        <v>230</v>
      </c>
      <c r="E36" s="301">
        <v>1</v>
      </c>
      <c r="F36" s="268"/>
      <c r="G36" s="269"/>
      <c r="H36" s="270"/>
      <c r="I36" s="269"/>
      <c r="J36" s="269"/>
      <c r="K36" s="269"/>
      <c r="L36" s="269"/>
      <c r="M36" s="269"/>
      <c r="N36" s="269"/>
      <c r="O36" s="269"/>
      <c r="P36" s="271"/>
    </row>
    <row r="37" spans="1:16" s="321" customFormat="1">
      <c r="A37" s="322">
        <v>17</v>
      </c>
      <c r="B37" s="278" t="s">
        <v>320</v>
      </c>
      <c r="C37" s="277" t="s">
        <v>337</v>
      </c>
      <c r="D37" s="278" t="s">
        <v>230</v>
      </c>
      <c r="E37" s="301">
        <v>1</v>
      </c>
      <c r="F37" s="268"/>
      <c r="G37" s="269"/>
      <c r="H37" s="270"/>
      <c r="I37" s="269"/>
      <c r="J37" s="269"/>
      <c r="K37" s="269"/>
      <c r="L37" s="269"/>
      <c r="M37" s="269"/>
      <c r="N37" s="269"/>
      <c r="O37" s="269"/>
      <c r="P37" s="271"/>
    </row>
    <row r="38" spans="1:16" s="321" customFormat="1">
      <c r="A38" s="322">
        <v>18</v>
      </c>
      <c r="B38" s="278" t="s">
        <v>320</v>
      </c>
      <c r="C38" s="277" t="s">
        <v>338</v>
      </c>
      <c r="D38" s="278" t="s">
        <v>230</v>
      </c>
      <c r="E38" s="301">
        <v>1</v>
      </c>
      <c r="F38" s="268"/>
      <c r="G38" s="269"/>
      <c r="H38" s="270"/>
      <c r="I38" s="269"/>
      <c r="J38" s="269"/>
      <c r="K38" s="269"/>
      <c r="L38" s="269"/>
      <c r="M38" s="269"/>
      <c r="N38" s="269"/>
      <c r="O38" s="269"/>
      <c r="P38" s="271"/>
    </row>
    <row r="39" spans="1:16" s="321" customFormat="1">
      <c r="A39" s="322">
        <v>19</v>
      </c>
      <c r="B39" s="278" t="s">
        <v>320</v>
      </c>
      <c r="C39" s="277" t="s">
        <v>339</v>
      </c>
      <c r="D39" s="278" t="s">
        <v>230</v>
      </c>
      <c r="E39" s="301">
        <v>1</v>
      </c>
      <c r="F39" s="268"/>
      <c r="G39" s="269"/>
      <c r="H39" s="270"/>
      <c r="I39" s="269"/>
      <c r="J39" s="269"/>
      <c r="K39" s="269"/>
      <c r="L39" s="269"/>
      <c r="M39" s="269"/>
      <c r="N39" s="269"/>
      <c r="O39" s="269"/>
      <c r="P39" s="271"/>
    </row>
    <row r="40" spans="1:16" s="321" customFormat="1">
      <c r="A40" s="322">
        <v>20</v>
      </c>
      <c r="B40" s="278" t="s">
        <v>320</v>
      </c>
      <c r="C40" s="277" t="s">
        <v>340</v>
      </c>
      <c r="D40" s="278" t="s">
        <v>230</v>
      </c>
      <c r="E40" s="301">
        <v>2</v>
      </c>
      <c r="F40" s="268"/>
      <c r="G40" s="269"/>
      <c r="H40" s="270"/>
      <c r="I40" s="269"/>
      <c r="J40" s="269"/>
      <c r="K40" s="269"/>
      <c r="L40" s="269"/>
      <c r="M40" s="269"/>
      <c r="N40" s="269"/>
      <c r="O40" s="269"/>
      <c r="P40" s="271"/>
    </row>
    <row r="41" spans="1:16" s="321" customFormat="1">
      <c r="A41" s="322">
        <v>21</v>
      </c>
      <c r="B41" s="278" t="s">
        <v>320</v>
      </c>
      <c r="C41" s="277" t="s">
        <v>341</v>
      </c>
      <c r="D41" s="278" t="s">
        <v>230</v>
      </c>
      <c r="E41" s="301">
        <v>2</v>
      </c>
      <c r="F41" s="268"/>
      <c r="G41" s="269"/>
      <c r="H41" s="270"/>
      <c r="I41" s="269"/>
      <c r="J41" s="269"/>
      <c r="K41" s="269"/>
      <c r="L41" s="269"/>
      <c r="M41" s="269"/>
      <c r="N41" s="269"/>
      <c r="O41" s="269"/>
      <c r="P41" s="271"/>
    </row>
    <row r="42" spans="1:16" s="321" customFormat="1">
      <c r="A42" s="322">
        <v>22</v>
      </c>
      <c r="B42" s="278" t="s">
        <v>320</v>
      </c>
      <c r="C42" s="277" t="s">
        <v>342</v>
      </c>
      <c r="D42" s="278" t="s">
        <v>230</v>
      </c>
      <c r="E42" s="301">
        <v>1</v>
      </c>
      <c r="F42" s="268"/>
      <c r="G42" s="269"/>
      <c r="H42" s="270"/>
      <c r="I42" s="269"/>
      <c r="J42" s="269"/>
      <c r="K42" s="269"/>
      <c r="L42" s="269"/>
      <c r="M42" s="269"/>
      <c r="N42" s="269"/>
      <c r="O42" s="269"/>
      <c r="P42" s="271"/>
    </row>
    <row r="43" spans="1:16" s="321" customFormat="1">
      <c r="A43" s="322">
        <v>23</v>
      </c>
      <c r="B43" s="278" t="s">
        <v>320</v>
      </c>
      <c r="C43" s="277" t="s">
        <v>343</v>
      </c>
      <c r="D43" s="278" t="s">
        <v>230</v>
      </c>
      <c r="E43" s="301">
        <v>1</v>
      </c>
      <c r="F43" s="268"/>
      <c r="G43" s="269"/>
      <c r="H43" s="270"/>
      <c r="I43" s="269"/>
      <c r="J43" s="269"/>
      <c r="K43" s="269"/>
      <c r="L43" s="269"/>
      <c r="M43" s="269"/>
      <c r="N43" s="269"/>
      <c r="O43" s="269"/>
      <c r="P43" s="271"/>
    </row>
    <row r="44" spans="1:16" s="321" customFormat="1">
      <c r="A44" s="322">
        <v>24</v>
      </c>
      <c r="B44" s="278" t="s">
        <v>320</v>
      </c>
      <c r="C44" s="277" t="s">
        <v>344</v>
      </c>
      <c r="D44" s="278" t="s">
        <v>230</v>
      </c>
      <c r="E44" s="301">
        <v>1</v>
      </c>
      <c r="F44" s="268"/>
      <c r="G44" s="269"/>
      <c r="H44" s="270"/>
      <c r="I44" s="269"/>
      <c r="J44" s="269"/>
      <c r="K44" s="269"/>
      <c r="L44" s="269"/>
      <c r="M44" s="269"/>
      <c r="N44" s="269"/>
      <c r="O44" s="269"/>
      <c r="P44" s="271"/>
    </row>
    <row r="45" spans="1:16" s="321" customFormat="1">
      <c r="A45" s="322">
        <v>25</v>
      </c>
      <c r="B45" s="278" t="s">
        <v>320</v>
      </c>
      <c r="C45" s="277" t="s">
        <v>345</v>
      </c>
      <c r="D45" s="278" t="s">
        <v>230</v>
      </c>
      <c r="E45" s="301">
        <v>1</v>
      </c>
      <c r="F45" s="268"/>
      <c r="G45" s="269"/>
      <c r="H45" s="270"/>
      <c r="I45" s="269"/>
      <c r="J45" s="269"/>
      <c r="K45" s="269"/>
      <c r="L45" s="269"/>
      <c r="M45" s="269"/>
      <c r="N45" s="269"/>
      <c r="O45" s="269"/>
      <c r="P45" s="271"/>
    </row>
    <row r="46" spans="1:16" s="321" customFormat="1">
      <c r="A46" s="322">
        <v>26</v>
      </c>
      <c r="B46" s="278" t="s">
        <v>320</v>
      </c>
      <c r="C46" s="277" t="s">
        <v>345</v>
      </c>
      <c r="D46" s="278" t="s">
        <v>230</v>
      </c>
      <c r="E46" s="301">
        <v>1</v>
      </c>
      <c r="F46" s="268"/>
      <c r="G46" s="269"/>
      <c r="H46" s="270"/>
      <c r="I46" s="269"/>
      <c r="J46" s="269"/>
      <c r="K46" s="269"/>
      <c r="L46" s="269"/>
      <c r="M46" s="269"/>
      <c r="N46" s="269"/>
      <c r="O46" s="269"/>
      <c r="P46" s="271"/>
    </row>
    <row r="47" spans="1:16" s="321" customFormat="1">
      <c r="A47" s="322">
        <v>27</v>
      </c>
      <c r="B47" s="278" t="s">
        <v>320</v>
      </c>
      <c r="C47" s="277" t="s">
        <v>346</v>
      </c>
      <c r="D47" s="278" t="s">
        <v>230</v>
      </c>
      <c r="E47" s="301">
        <v>1</v>
      </c>
      <c r="F47" s="268"/>
      <c r="G47" s="269"/>
      <c r="H47" s="270"/>
      <c r="I47" s="269"/>
      <c r="J47" s="269"/>
      <c r="K47" s="269"/>
      <c r="L47" s="269"/>
      <c r="M47" s="269"/>
      <c r="N47" s="269"/>
      <c r="O47" s="269"/>
      <c r="P47" s="271"/>
    </row>
    <row r="48" spans="1:16" s="321" customFormat="1" ht="25.5">
      <c r="A48" s="322">
        <v>28</v>
      </c>
      <c r="B48" s="278" t="s">
        <v>320</v>
      </c>
      <c r="C48" s="277" t="s">
        <v>347</v>
      </c>
      <c r="D48" s="278" t="s">
        <v>309</v>
      </c>
      <c r="E48" s="301">
        <v>1</v>
      </c>
      <c r="F48" s="268"/>
      <c r="G48" s="269"/>
      <c r="H48" s="270"/>
      <c r="I48" s="269"/>
      <c r="J48" s="269"/>
      <c r="K48" s="269"/>
      <c r="L48" s="269"/>
      <c r="M48" s="269"/>
      <c r="N48" s="269"/>
      <c r="O48" s="269"/>
      <c r="P48" s="271"/>
    </row>
    <row r="49" spans="1:16" s="321" customFormat="1" ht="25.5">
      <c r="A49" s="322">
        <v>29</v>
      </c>
      <c r="B49" s="278" t="s">
        <v>320</v>
      </c>
      <c r="C49" s="277" t="s">
        <v>348</v>
      </c>
      <c r="D49" s="278" t="s">
        <v>309</v>
      </c>
      <c r="E49" s="301">
        <v>1</v>
      </c>
      <c r="F49" s="268"/>
      <c r="G49" s="269"/>
      <c r="H49" s="270"/>
      <c r="I49" s="269"/>
      <c r="J49" s="269"/>
      <c r="K49" s="269"/>
      <c r="L49" s="269"/>
      <c r="M49" s="269"/>
      <c r="N49" s="269"/>
      <c r="O49" s="269"/>
      <c r="P49" s="271"/>
    </row>
    <row r="50" spans="1:16" s="321" customFormat="1">
      <c r="A50" s="322">
        <v>30</v>
      </c>
      <c r="B50" s="278" t="s">
        <v>320</v>
      </c>
      <c r="C50" s="277" t="s">
        <v>349</v>
      </c>
      <c r="D50" s="278" t="s">
        <v>230</v>
      </c>
      <c r="E50" s="301">
        <v>1</v>
      </c>
      <c r="F50" s="268"/>
      <c r="G50" s="269"/>
      <c r="H50" s="270"/>
      <c r="I50" s="269"/>
      <c r="J50" s="269"/>
      <c r="K50" s="269"/>
      <c r="L50" s="269"/>
      <c r="M50" s="269"/>
      <c r="N50" s="269"/>
      <c r="O50" s="269"/>
      <c r="P50" s="271"/>
    </row>
    <row r="51" spans="1:16" s="321" customFormat="1">
      <c r="A51" s="322">
        <v>31</v>
      </c>
      <c r="B51" s="278" t="s">
        <v>320</v>
      </c>
      <c r="C51" s="277" t="s">
        <v>350</v>
      </c>
      <c r="D51" s="278" t="s">
        <v>230</v>
      </c>
      <c r="E51" s="301">
        <v>1</v>
      </c>
      <c r="F51" s="268"/>
      <c r="G51" s="269"/>
      <c r="H51" s="270"/>
      <c r="I51" s="269"/>
      <c r="J51" s="269"/>
      <c r="K51" s="269"/>
      <c r="L51" s="269"/>
      <c r="M51" s="269"/>
      <c r="N51" s="269"/>
      <c r="O51" s="269"/>
      <c r="P51" s="271"/>
    </row>
    <row r="52" spans="1:16" s="321" customFormat="1">
      <c r="A52" s="322">
        <v>32</v>
      </c>
      <c r="B52" s="278" t="s">
        <v>320</v>
      </c>
      <c r="C52" s="277" t="s">
        <v>351</v>
      </c>
      <c r="D52" s="278" t="s">
        <v>309</v>
      </c>
      <c r="E52" s="301">
        <v>2</v>
      </c>
      <c r="F52" s="268"/>
      <c r="G52" s="269"/>
      <c r="H52" s="270"/>
      <c r="I52" s="269"/>
      <c r="J52" s="269"/>
      <c r="K52" s="269"/>
      <c r="L52" s="269"/>
      <c r="M52" s="269"/>
      <c r="N52" s="269"/>
      <c r="O52" s="269"/>
      <c r="P52" s="271"/>
    </row>
    <row r="53" spans="1:16" s="321" customFormat="1">
      <c r="A53" s="322">
        <v>33</v>
      </c>
      <c r="B53" s="278" t="s">
        <v>320</v>
      </c>
      <c r="C53" s="277" t="s">
        <v>352</v>
      </c>
      <c r="D53" s="278" t="s">
        <v>309</v>
      </c>
      <c r="E53" s="301">
        <v>1</v>
      </c>
      <c r="F53" s="268"/>
      <c r="G53" s="269"/>
      <c r="H53" s="270"/>
      <c r="I53" s="269"/>
      <c r="J53" s="269"/>
      <c r="K53" s="269"/>
      <c r="L53" s="269"/>
      <c r="M53" s="269"/>
      <c r="N53" s="269"/>
      <c r="O53" s="269"/>
      <c r="P53" s="271"/>
    </row>
    <row r="54" spans="1:16" s="321" customFormat="1">
      <c r="A54" s="322">
        <v>34</v>
      </c>
      <c r="B54" s="278" t="s">
        <v>320</v>
      </c>
      <c r="C54" s="277" t="s">
        <v>353</v>
      </c>
      <c r="D54" s="278" t="s">
        <v>230</v>
      </c>
      <c r="E54" s="301">
        <v>1</v>
      </c>
      <c r="F54" s="268"/>
      <c r="G54" s="269"/>
      <c r="H54" s="270"/>
      <c r="I54" s="269"/>
      <c r="J54" s="269"/>
      <c r="K54" s="269"/>
      <c r="L54" s="269"/>
      <c r="M54" s="269"/>
      <c r="N54" s="269"/>
      <c r="O54" s="269"/>
      <c r="P54" s="271"/>
    </row>
    <row r="55" spans="1:16" s="321" customFormat="1">
      <c r="A55" s="322">
        <v>35</v>
      </c>
      <c r="B55" s="278" t="s">
        <v>320</v>
      </c>
      <c r="C55" s="277" t="s">
        <v>354</v>
      </c>
      <c r="D55" s="278" t="s">
        <v>230</v>
      </c>
      <c r="E55" s="301">
        <v>4</v>
      </c>
      <c r="F55" s="268"/>
      <c r="G55" s="269"/>
      <c r="H55" s="270"/>
      <c r="I55" s="269"/>
      <c r="J55" s="269"/>
      <c r="K55" s="269"/>
      <c r="L55" s="269"/>
      <c r="M55" s="269"/>
      <c r="N55" s="269"/>
      <c r="O55" s="269"/>
      <c r="P55" s="271"/>
    </row>
    <row r="56" spans="1:16" s="321" customFormat="1">
      <c r="A56" s="322">
        <v>36</v>
      </c>
      <c r="B56" s="278" t="s">
        <v>320</v>
      </c>
      <c r="C56" s="277" t="s">
        <v>355</v>
      </c>
      <c r="D56" s="278" t="s">
        <v>230</v>
      </c>
      <c r="E56" s="301">
        <v>1</v>
      </c>
      <c r="F56" s="268"/>
      <c r="G56" s="269"/>
      <c r="H56" s="270"/>
      <c r="I56" s="269"/>
      <c r="J56" s="269"/>
      <c r="K56" s="269"/>
      <c r="L56" s="269"/>
      <c r="M56" s="269"/>
      <c r="N56" s="269"/>
      <c r="O56" s="269"/>
      <c r="P56" s="271"/>
    </row>
    <row r="57" spans="1:16" s="321" customFormat="1">
      <c r="A57" s="322">
        <v>37</v>
      </c>
      <c r="B57" s="278" t="s">
        <v>320</v>
      </c>
      <c r="C57" s="277" t="s">
        <v>356</v>
      </c>
      <c r="D57" s="278" t="s">
        <v>357</v>
      </c>
      <c r="E57" s="301">
        <v>1</v>
      </c>
      <c r="F57" s="268"/>
      <c r="G57" s="269"/>
      <c r="H57" s="270"/>
      <c r="I57" s="269"/>
      <c r="J57" s="269"/>
      <c r="K57" s="269"/>
      <c r="L57" s="269"/>
      <c r="M57" s="269"/>
      <c r="N57" s="269"/>
      <c r="O57" s="269"/>
      <c r="P57" s="271"/>
    </row>
    <row r="58" spans="1:16" s="321" customFormat="1">
      <c r="A58" s="322">
        <v>38</v>
      </c>
      <c r="B58" s="278" t="s">
        <v>320</v>
      </c>
      <c r="C58" s="277" t="s">
        <v>358</v>
      </c>
      <c r="D58" s="278" t="s">
        <v>48</v>
      </c>
      <c r="E58" s="301">
        <v>2</v>
      </c>
      <c r="F58" s="268"/>
      <c r="G58" s="269"/>
      <c r="H58" s="270"/>
      <c r="I58" s="269"/>
      <c r="J58" s="269"/>
      <c r="K58" s="269"/>
      <c r="L58" s="269"/>
      <c r="M58" s="269"/>
      <c r="N58" s="269"/>
      <c r="O58" s="269"/>
      <c r="P58" s="271"/>
    </row>
    <row r="59" spans="1:16" s="321" customFormat="1">
      <c r="A59" s="322">
        <v>39</v>
      </c>
      <c r="B59" s="278" t="s">
        <v>320</v>
      </c>
      <c r="C59" s="277" t="s">
        <v>359</v>
      </c>
      <c r="D59" s="278" t="s">
        <v>289</v>
      </c>
      <c r="E59" s="301">
        <v>1</v>
      </c>
      <c r="F59" s="268"/>
      <c r="G59" s="269"/>
      <c r="H59" s="270"/>
      <c r="I59" s="269"/>
      <c r="J59" s="269"/>
      <c r="K59" s="269"/>
      <c r="L59" s="269"/>
      <c r="M59" s="269"/>
      <c r="N59" s="269"/>
      <c r="O59" s="269"/>
      <c r="P59" s="271"/>
    </row>
    <row r="60" spans="1:16" s="321" customFormat="1">
      <c r="A60" s="322">
        <v>40</v>
      </c>
      <c r="B60" s="278" t="s">
        <v>320</v>
      </c>
      <c r="C60" s="277" t="s">
        <v>360</v>
      </c>
      <c r="D60" s="278" t="s">
        <v>289</v>
      </c>
      <c r="E60" s="301">
        <v>1</v>
      </c>
      <c r="F60" s="268"/>
      <c r="G60" s="269"/>
      <c r="H60" s="270"/>
      <c r="I60" s="269"/>
      <c r="J60" s="269"/>
      <c r="K60" s="269"/>
      <c r="L60" s="269"/>
      <c r="M60" s="269"/>
      <c r="N60" s="269"/>
      <c r="O60" s="269"/>
      <c r="P60" s="271"/>
    </row>
    <row r="61" spans="1:16" s="321" customFormat="1">
      <c r="A61" s="322">
        <v>41</v>
      </c>
      <c r="B61" s="278" t="s">
        <v>320</v>
      </c>
      <c r="C61" s="277" t="s">
        <v>361</v>
      </c>
      <c r="D61" s="278" t="s">
        <v>289</v>
      </c>
      <c r="E61" s="301">
        <v>2</v>
      </c>
      <c r="F61" s="268"/>
      <c r="G61" s="269"/>
      <c r="H61" s="270"/>
      <c r="I61" s="269"/>
      <c r="J61" s="269"/>
      <c r="K61" s="269"/>
      <c r="L61" s="269"/>
      <c r="M61" s="269"/>
      <c r="N61" s="269"/>
      <c r="O61" s="269"/>
      <c r="P61" s="271"/>
    </row>
    <row r="62" spans="1:16" s="321" customFormat="1">
      <c r="A62" s="318"/>
      <c r="B62" s="278"/>
      <c r="C62" s="324" t="s">
        <v>362</v>
      </c>
      <c r="D62" s="320"/>
      <c r="E62" s="323"/>
      <c r="F62" s="268"/>
      <c r="G62" s="269"/>
      <c r="H62" s="270"/>
      <c r="I62" s="269"/>
      <c r="J62" s="269"/>
      <c r="K62" s="269"/>
      <c r="L62" s="269"/>
      <c r="M62" s="269"/>
      <c r="N62" s="269"/>
      <c r="O62" s="269"/>
      <c r="P62" s="271"/>
    </row>
    <row r="63" spans="1:16" s="321" customFormat="1" ht="38.25">
      <c r="A63" s="322">
        <v>1</v>
      </c>
      <c r="B63" s="278" t="s">
        <v>320</v>
      </c>
      <c r="C63" s="277" t="s">
        <v>363</v>
      </c>
      <c r="D63" s="278" t="s">
        <v>289</v>
      </c>
      <c r="E63" s="301">
        <v>1</v>
      </c>
      <c r="F63" s="268"/>
      <c r="G63" s="269"/>
      <c r="H63" s="270"/>
      <c r="I63" s="269"/>
      <c r="J63" s="269"/>
      <c r="K63" s="269"/>
      <c r="L63" s="269"/>
      <c r="M63" s="269"/>
      <c r="N63" s="269"/>
      <c r="O63" s="269"/>
      <c r="P63" s="271"/>
    </row>
    <row r="64" spans="1:16" s="321" customFormat="1">
      <c r="A64" s="322">
        <v>2</v>
      </c>
      <c r="B64" s="278" t="s">
        <v>320</v>
      </c>
      <c r="C64" s="277" t="s">
        <v>322</v>
      </c>
      <c r="D64" s="278" t="s">
        <v>226</v>
      </c>
      <c r="E64" s="301">
        <v>5.6</v>
      </c>
      <c r="F64" s="268"/>
      <c r="G64" s="269"/>
      <c r="H64" s="270"/>
      <c r="I64" s="269"/>
      <c r="J64" s="269"/>
      <c r="K64" s="269"/>
      <c r="L64" s="269"/>
      <c r="M64" s="269"/>
      <c r="N64" s="269"/>
      <c r="O64" s="269"/>
      <c r="P64" s="271"/>
    </row>
    <row r="65" spans="1:16" s="321" customFormat="1">
      <c r="A65" s="322">
        <v>3</v>
      </c>
      <c r="B65" s="278" t="s">
        <v>320</v>
      </c>
      <c r="C65" s="277" t="s">
        <v>323</v>
      </c>
      <c r="D65" s="278" t="s">
        <v>226</v>
      </c>
      <c r="E65" s="301">
        <v>5.8</v>
      </c>
      <c r="F65" s="268"/>
      <c r="G65" s="269"/>
      <c r="H65" s="270"/>
      <c r="I65" s="269"/>
      <c r="J65" s="269"/>
      <c r="K65" s="269"/>
      <c r="L65" s="269"/>
      <c r="M65" s="269"/>
      <c r="N65" s="269"/>
      <c r="O65" s="269"/>
      <c r="P65" s="271"/>
    </row>
    <row r="66" spans="1:16" s="321" customFormat="1">
      <c r="A66" s="322">
        <v>4</v>
      </c>
      <c r="B66" s="278" t="s">
        <v>320</v>
      </c>
      <c r="C66" s="277" t="s">
        <v>324</v>
      </c>
      <c r="D66" s="278" t="s">
        <v>226</v>
      </c>
      <c r="E66" s="301">
        <v>0.4</v>
      </c>
      <c r="F66" s="268"/>
      <c r="G66" s="269"/>
      <c r="H66" s="270"/>
      <c r="I66" s="269"/>
      <c r="J66" s="269"/>
      <c r="K66" s="269"/>
      <c r="L66" s="269"/>
      <c r="M66" s="269"/>
      <c r="N66" s="269"/>
      <c r="O66" s="269"/>
      <c r="P66" s="271"/>
    </row>
    <row r="67" spans="1:16" s="321" customFormat="1">
      <c r="A67" s="322">
        <v>5</v>
      </c>
      <c r="B67" s="278" t="s">
        <v>320</v>
      </c>
      <c r="C67" s="277" t="s">
        <v>364</v>
      </c>
      <c r="D67" s="278" t="s">
        <v>226</v>
      </c>
      <c r="E67" s="301">
        <v>1</v>
      </c>
      <c r="F67" s="268"/>
      <c r="G67" s="269"/>
      <c r="H67" s="270"/>
      <c r="I67" s="269"/>
      <c r="J67" s="269"/>
      <c r="K67" s="269"/>
      <c r="L67" s="269"/>
      <c r="M67" s="269"/>
      <c r="N67" s="269"/>
      <c r="O67" s="269"/>
      <c r="P67" s="271"/>
    </row>
    <row r="68" spans="1:16" s="321" customFormat="1">
      <c r="A68" s="322">
        <v>6</v>
      </c>
      <c r="B68" s="278" t="s">
        <v>320</v>
      </c>
      <c r="C68" s="277" t="s">
        <v>365</v>
      </c>
      <c r="D68" s="278" t="s">
        <v>230</v>
      </c>
      <c r="E68" s="301">
        <v>4</v>
      </c>
      <c r="F68" s="268"/>
      <c r="G68" s="269"/>
      <c r="H68" s="270"/>
      <c r="I68" s="269"/>
      <c r="J68" s="269"/>
      <c r="K68" s="269"/>
      <c r="L68" s="269"/>
      <c r="M68" s="269"/>
      <c r="N68" s="269"/>
      <c r="O68" s="269"/>
      <c r="P68" s="271"/>
    </row>
    <row r="69" spans="1:16" s="321" customFormat="1">
      <c r="A69" s="322">
        <v>7</v>
      </c>
      <c r="B69" s="278" t="s">
        <v>320</v>
      </c>
      <c r="C69" s="277" t="s">
        <v>329</v>
      </c>
      <c r="D69" s="278" t="s">
        <v>230</v>
      </c>
      <c r="E69" s="301">
        <v>1</v>
      </c>
      <c r="F69" s="268"/>
      <c r="G69" s="269"/>
      <c r="H69" s="270"/>
      <c r="I69" s="269"/>
      <c r="J69" s="269"/>
      <c r="K69" s="269"/>
      <c r="L69" s="269"/>
      <c r="M69" s="269"/>
      <c r="N69" s="269"/>
      <c r="O69" s="269"/>
      <c r="P69" s="271"/>
    </row>
    <row r="70" spans="1:16" s="321" customFormat="1">
      <c r="A70" s="322">
        <v>8</v>
      </c>
      <c r="B70" s="278" t="s">
        <v>320</v>
      </c>
      <c r="C70" s="277" t="s">
        <v>330</v>
      </c>
      <c r="D70" s="278" t="s">
        <v>230</v>
      </c>
      <c r="E70" s="301">
        <v>5</v>
      </c>
      <c r="F70" s="268"/>
      <c r="G70" s="269"/>
      <c r="H70" s="270"/>
      <c r="I70" s="269"/>
      <c r="J70" s="269"/>
      <c r="K70" s="269"/>
      <c r="L70" s="269"/>
      <c r="M70" s="269"/>
      <c r="N70" s="269"/>
      <c r="O70" s="269"/>
      <c r="P70" s="271"/>
    </row>
    <row r="71" spans="1:16" s="321" customFormat="1">
      <c r="A71" s="322">
        <v>9</v>
      </c>
      <c r="B71" s="278" t="s">
        <v>320</v>
      </c>
      <c r="C71" s="277" t="s">
        <v>366</v>
      </c>
      <c r="D71" s="278" t="s">
        <v>230</v>
      </c>
      <c r="E71" s="301">
        <v>1</v>
      </c>
      <c r="F71" s="268"/>
      <c r="G71" s="269"/>
      <c r="H71" s="270"/>
      <c r="I71" s="269"/>
      <c r="J71" s="269"/>
      <c r="K71" s="269"/>
      <c r="L71" s="269"/>
      <c r="M71" s="269"/>
      <c r="N71" s="269"/>
      <c r="O71" s="269"/>
      <c r="P71" s="271"/>
    </row>
    <row r="72" spans="1:16" s="321" customFormat="1">
      <c r="A72" s="322">
        <v>10</v>
      </c>
      <c r="B72" s="278" t="s">
        <v>320</v>
      </c>
      <c r="C72" s="277" t="s">
        <v>335</v>
      </c>
      <c r="D72" s="278" t="s">
        <v>230</v>
      </c>
      <c r="E72" s="301">
        <v>1</v>
      </c>
      <c r="F72" s="268"/>
      <c r="G72" s="269"/>
      <c r="H72" s="270"/>
      <c r="I72" s="269"/>
      <c r="J72" s="269"/>
      <c r="K72" s="269"/>
      <c r="L72" s="269"/>
      <c r="M72" s="269"/>
      <c r="N72" s="269"/>
      <c r="O72" s="269"/>
      <c r="P72" s="271"/>
    </row>
    <row r="73" spans="1:16" s="321" customFormat="1">
      <c r="A73" s="322">
        <v>11</v>
      </c>
      <c r="B73" s="278" t="s">
        <v>320</v>
      </c>
      <c r="C73" s="277" t="s">
        <v>367</v>
      </c>
      <c r="D73" s="278" t="s">
        <v>230</v>
      </c>
      <c r="E73" s="301">
        <v>1</v>
      </c>
      <c r="F73" s="268"/>
      <c r="G73" s="269"/>
      <c r="H73" s="270"/>
      <c r="I73" s="269"/>
      <c r="J73" s="269"/>
      <c r="K73" s="269"/>
      <c r="L73" s="269"/>
      <c r="M73" s="269"/>
      <c r="N73" s="269"/>
      <c r="O73" s="269"/>
      <c r="P73" s="271"/>
    </row>
    <row r="74" spans="1:16" s="321" customFormat="1">
      <c r="A74" s="322">
        <v>12</v>
      </c>
      <c r="B74" s="278" t="s">
        <v>320</v>
      </c>
      <c r="C74" s="277" t="s">
        <v>340</v>
      </c>
      <c r="D74" s="278" t="s">
        <v>230</v>
      </c>
      <c r="E74" s="301">
        <v>1</v>
      </c>
      <c r="F74" s="268"/>
      <c r="G74" s="269"/>
      <c r="H74" s="270"/>
      <c r="I74" s="269"/>
      <c r="J74" s="269"/>
      <c r="K74" s="269"/>
      <c r="L74" s="269"/>
      <c r="M74" s="269"/>
      <c r="N74" s="269"/>
      <c r="O74" s="269"/>
      <c r="P74" s="271"/>
    </row>
    <row r="75" spans="1:16" s="321" customFormat="1">
      <c r="A75" s="322">
        <v>13</v>
      </c>
      <c r="B75" s="278" t="s">
        <v>320</v>
      </c>
      <c r="C75" s="277" t="s">
        <v>368</v>
      </c>
      <c r="D75" s="278" t="s">
        <v>230</v>
      </c>
      <c r="E75" s="301">
        <v>1</v>
      </c>
      <c r="F75" s="268"/>
      <c r="G75" s="269"/>
      <c r="H75" s="270"/>
      <c r="I75" s="269"/>
      <c r="J75" s="269"/>
      <c r="K75" s="269"/>
      <c r="L75" s="269"/>
      <c r="M75" s="269"/>
      <c r="N75" s="269"/>
      <c r="O75" s="269"/>
      <c r="P75" s="271"/>
    </row>
    <row r="76" spans="1:16" s="321" customFormat="1">
      <c r="A76" s="322">
        <v>14</v>
      </c>
      <c r="B76" s="278" t="s">
        <v>320</v>
      </c>
      <c r="C76" s="277" t="s">
        <v>369</v>
      </c>
      <c r="D76" s="278" t="s">
        <v>230</v>
      </c>
      <c r="E76" s="301">
        <v>1</v>
      </c>
      <c r="F76" s="268"/>
      <c r="G76" s="269"/>
      <c r="H76" s="270"/>
      <c r="I76" s="269"/>
      <c r="J76" s="269"/>
      <c r="K76" s="269"/>
      <c r="L76" s="269"/>
      <c r="M76" s="269"/>
      <c r="N76" s="269"/>
      <c r="O76" s="269"/>
      <c r="P76" s="271"/>
    </row>
    <row r="77" spans="1:16" s="321" customFormat="1">
      <c r="A77" s="322">
        <v>15</v>
      </c>
      <c r="B77" s="278" t="s">
        <v>320</v>
      </c>
      <c r="C77" s="277" t="s">
        <v>370</v>
      </c>
      <c r="D77" s="278" t="s">
        <v>230</v>
      </c>
      <c r="E77" s="301">
        <v>1</v>
      </c>
      <c r="F77" s="268"/>
      <c r="G77" s="269"/>
      <c r="H77" s="270"/>
      <c r="I77" s="269"/>
      <c r="J77" s="269"/>
      <c r="K77" s="269"/>
      <c r="L77" s="269"/>
      <c r="M77" s="269"/>
      <c r="N77" s="269"/>
      <c r="O77" s="269"/>
      <c r="P77" s="271"/>
    </row>
    <row r="78" spans="1:16" s="321" customFormat="1">
      <c r="A78" s="322">
        <v>16</v>
      </c>
      <c r="B78" s="278" t="s">
        <v>320</v>
      </c>
      <c r="C78" s="277" t="s">
        <v>371</v>
      </c>
      <c r="D78" s="278" t="s">
        <v>309</v>
      </c>
      <c r="E78" s="301">
        <v>1</v>
      </c>
      <c r="F78" s="268"/>
      <c r="G78" s="269"/>
      <c r="H78" s="270"/>
      <c r="I78" s="269"/>
      <c r="J78" s="269"/>
      <c r="K78" s="269"/>
      <c r="L78" s="269"/>
      <c r="M78" s="269"/>
      <c r="N78" s="269"/>
      <c r="O78" s="269"/>
      <c r="P78" s="271"/>
    </row>
    <row r="79" spans="1:16" s="321" customFormat="1">
      <c r="A79" s="322">
        <v>17</v>
      </c>
      <c r="B79" s="278" t="s">
        <v>320</v>
      </c>
      <c r="C79" s="277" t="s">
        <v>372</v>
      </c>
      <c r="D79" s="278" t="s">
        <v>309</v>
      </c>
      <c r="E79" s="301">
        <v>3</v>
      </c>
      <c r="F79" s="268"/>
      <c r="G79" s="269"/>
      <c r="H79" s="270"/>
      <c r="I79" s="269"/>
      <c r="J79" s="269"/>
      <c r="K79" s="269"/>
      <c r="L79" s="269"/>
      <c r="M79" s="269"/>
      <c r="N79" s="269"/>
      <c r="O79" s="269"/>
      <c r="P79" s="271"/>
    </row>
    <row r="80" spans="1:16" s="321" customFormat="1">
      <c r="A80" s="322">
        <v>18</v>
      </c>
      <c r="B80" s="278" t="s">
        <v>320</v>
      </c>
      <c r="C80" s="277" t="s">
        <v>353</v>
      </c>
      <c r="D80" s="278" t="s">
        <v>230</v>
      </c>
      <c r="E80" s="301">
        <v>1</v>
      </c>
      <c r="F80" s="268"/>
      <c r="G80" s="269"/>
      <c r="H80" s="270"/>
      <c r="I80" s="269"/>
      <c r="J80" s="269"/>
      <c r="K80" s="269"/>
      <c r="L80" s="269"/>
      <c r="M80" s="269"/>
      <c r="N80" s="269"/>
      <c r="O80" s="269"/>
      <c r="P80" s="271"/>
    </row>
    <row r="81" spans="1:16" s="321" customFormat="1">
      <c r="A81" s="322">
        <v>19</v>
      </c>
      <c r="B81" s="278" t="s">
        <v>320</v>
      </c>
      <c r="C81" s="277" t="s">
        <v>373</v>
      </c>
      <c r="D81" s="278" t="s">
        <v>230</v>
      </c>
      <c r="E81" s="301">
        <v>3</v>
      </c>
      <c r="F81" s="268"/>
      <c r="G81" s="269"/>
      <c r="H81" s="270"/>
      <c r="I81" s="269"/>
      <c r="J81" s="269"/>
      <c r="K81" s="269"/>
      <c r="L81" s="269"/>
      <c r="M81" s="269"/>
      <c r="N81" s="269"/>
      <c r="O81" s="269"/>
      <c r="P81" s="271"/>
    </row>
    <row r="82" spans="1:16" s="321" customFormat="1">
      <c r="A82" s="322">
        <v>20</v>
      </c>
      <c r="B82" s="278" t="s">
        <v>320</v>
      </c>
      <c r="C82" s="277" t="s">
        <v>374</v>
      </c>
      <c r="D82" s="278" t="s">
        <v>230</v>
      </c>
      <c r="E82" s="301">
        <v>1</v>
      </c>
      <c r="F82" s="268"/>
      <c r="G82" s="269"/>
      <c r="H82" s="270"/>
      <c r="I82" s="269"/>
      <c r="J82" s="269"/>
      <c r="K82" s="269"/>
      <c r="L82" s="269"/>
      <c r="M82" s="269"/>
      <c r="N82" s="269"/>
      <c r="O82" s="269"/>
      <c r="P82" s="271"/>
    </row>
    <row r="83" spans="1:16" s="321" customFormat="1">
      <c r="A83" s="322">
        <v>21</v>
      </c>
      <c r="B83" s="278" t="s">
        <v>320</v>
      </c>
      <c r="C83" s="277" t="s">
        <v>359</v>
      </c>
      <c r="D83" s="278" t="s">
        <v>289</v>
      </c>
      <c r="E83" s="301">
        <v>1</v>
      </c>
      <c r="F83" s="268"/>
      <c r="G83" s="269"/>
      <c r="H83" s="270"/>
      <c r="I83" s="269"/>
      <c r="J83" s="269"/>
      <c r="K83" s="269"/>
      <c r="L83" s="269"/>
      <c r="M83" s="269"/>
      <c r="N83" s="269"/>
      <c r="O83" s="269"/>
      <c r="P83" s="271"/>
    </row>
    <row r="84" spans="1:16" s="321" customFormat="1">
      <c r="A84" s="322">
        <v>22</v>
      </c>
      <c r="B84" s="278" t="s">
        <v>320</v>
      </c>
      <c r="C84" s="277" t="s">
        <v>360</v>
      </c>
      <c r="D84" s="278" t="s">
        <v>289</v>
      </c>
      <c r="E84" s="301">
        <v>1</v>
      </c>
      <c r="F84" s="268"/>
      <c r="G84" s="269"/>
      <c r="H84" s="270"/>
      <c r="I84" s="269"/>
      <c r="J84" s="269"/>
      <c r="K84" s="269"/>
      <c r="L84" s="269"/>
      <c r="M84" s="269"/>
      <c r="N84" s="269"/>
      <c r="O84" s="269"/>
      <c r="P84" s="271"/>
    </row>
    <row r="85" spans="1:16" s="321" customFormat="1">
      <c r="A85" s="318"/>
      <c r="B85" s="278"/>
      <c r="C85" s="324" t="s">
        <v>375</v>
      </c>
      <c r="D85" s="320"/>
      <c r="E85" s="323"/>
      <c r="F85" s="268"/>
      <c r="G85" s="269"/>
      <c r="H85" s="270"/>
      <c r="I85" s="269"/>
      <c r="J85" s="269"/>
      <c r="K85" s="269"/>
      <c r="L85" s="269"/>
      <c r="M85" s="269"/>
      <c r="N85" s="269"/>
      <c r="O85" s="269"/>
      <c r="P85" s="271"/>
    </row>
    <row r="86" spans="1:16" s="321" customFormat="1" ht="38.25">
      <c r="A86" s="322">
        <v>1</v>
      </c>
      <c r="B86" s="278" t="s">
        <v>320</v>
      </c>
      <c r="C86" s="277" t="s">
        <v>376</v>
      </c>
      <c r="D86" s="278" t="s">
        <v>289</v>
      </c>
      <c r="E86" s="301">
        <v>1</v>
      </c>
      <c r="F86" s="268"/>
      <c r="G86" s="269"/>
      <c r="H86" s="270"/>
      <c r="I86" s="269"/>
      <c r="J86" s="269"/>
      <c r="K86" s="269"/>
      <c r="L86" s="269"/>
      <c r="M86" s="269"/>
      <c r="N86" s="269"/>
      <c r="O86" s="269"/>
      <c r="P86" s="271"/>
    </row>
    <row r="87" spans="1:16" s="321" customFormat="1">
      <c r="A87" s="322">
        <v>2</v>
      </c>
      <c r="B87" s="278" t="s">
        <v>320</v>
      </c>
      <c r="C87" s="277" t="s">
        <v>322</v>
      </c>
      <c r="D87" s="278" t="s">
        <v>226</v>
      </c>
      <c r="E87" s="301">
        <v>4.5999999999999996</v>
      </c>
      <c r="F87" s="268"/>
      <c r="G87" s="269"/>
      <c r="H87" s="270"/>
      <c r="I87" s="269"/>
      <c r="J87" s="269"/>
      <c r="K87" s="269"/>
      <c r="L87" s="269"/>
      <c r="M87" s="269"/>
      <c r="N87" s="269"/>
      <c r="O87" s="269"/>
      <c r="P87" s="271"/>
    </row>
    <row r="88" spans="1:16" s="321" customFormat="1">
      <c r="A88" s="322">
        <v>3</v>
      </c>
      <c r="B88" s="278" t="s">
        <v>320</v>
      </c>
      <c r="C88" s="277" t="s">
        <v>323</v>
      </c>
      <c r="D88" s="278" t="s">
        <v>226</v>
      </c>
      <c r="E88" s="301">
        <v>2.4</v>
      </c>
      <c r="F88" s="268"/>
      <c r="G88" s="269"/>
      <c r="H88" s="270"/>
      <c r="I88" s="269"/>
      <c r="J88" s="269"/>
      <c r="K88" s="269"/>
      <c r="L88" s="269"/>
      <c r="M88" s="269"/>
      <c r="N88" s="269"/>
      <c r="O88" s="269"/>
      <c r="P88" s="271"/>
    </row>
    <row r="89" spans="1:16" s="321" customFormat="1">
      <c r="A89" s="322">
        <v>4</v>
      </c>
      <c r="B89" s="278" t="s">
        <v>320</v>
      </c>
      <c r="C89" s="277" t="s">
        <v>324</v>
      </c>
      <c r="D89" s="278" t="s">
        <v>226</v>
      </c>
      <c r="E89" s="301">
        <v>1.6</v>
      </c>
      <c r="F89" s="268"/>
      <c r="G89" s="269"/>
      <c r="H89" s="270"/>
      <c r="I89" s="269"/>
      <c r="J89" s="269"/>
      <c r="K89" s="269"/>
      <c r="L89" s="269"/>
      <c r="M89" s="269"/>
      <c r="N89" s="269"/>
      <c r="O89" s="269"/>
      <c r="P89" s="271"/>
    </row>
    <row r="90" spans="1:16" s="321" customFormat="1">
      <c r="A90" s="322">
        <v>5</v>
      </c>
      <c r="B90" s="278" t="s">
        <v>320</v>
      </c>
      <c r="C90" s="277" t="s">
        <v>329</v>
      </c>
      <c r="D90" s="278" t="s">
        <v>230</v>
      </c>
      <c r="E90" s="301">
        <v>5</v>
      </c>
      <c r="F90" s="268"/>
      <c r="G90" s="269"/>
      <c r="H90" s="270"/>
      <c r="I90" s="269"/>
      <c r="J90" s="269"/>
      <c r="K90" s="269"/>
      <c r="L90" s="269"/>
      <c r="M90" s="269"/>
      <c r="N90" s="269"/>
      <c r="O90" s="269"/>
      <c r="P90" s="271"/>
    </row>
    <row r="91" spans="1:16" s="321" customFormat="1">
      <c r="A91" s="322">
        <v>6</v>
      </c>
      <c r="B91" s="278" t="s">
        <v>320</v>
      </c>
      <c r="C91" s="277" t="s">
        <v>377</v>
      </c>
      <c r="D91" s="278" t="s">
        <v>230</v>
      </c>
      <c r="E91" s="301">
        <v>1</v>
      </c>
      <c r="F91" s="268"/>
      <c r="G91" s="269"/>
      <c r="H91" s="270"/>
      <c r="I91" s="269"/>
      <c r="J91" s="269"/>
      <c r="K91" s="269"/>
      <c r="L91" s="269"/>
      <c r="M91" s="269"/>
      <c r="N91" s="269"/>
      <c r="O91" s="269"/>
      <c r="P91" s="271"/>
    </row>
    <row r="92" spans="1:16" s="321" customFormat="1">
      <c r="A92" s="322">
        <v>7</v>
      </c>
      <c r="B92" s="278" t="s">
        <v>320</v>
      </c>
      <c r="C92" s="277" t="s">
        <v>378</v>
      </c>
      <c r="D92" s="278" t="s">
        <v>230</v>
      </c>
      <c r="E92" s="301">
        <v>2</v>
      </c>
      <c r="F92" s="268"/>
      <c r="G92" s="269"/>
      <c r="H92" s="270"/>
      <c r="I92" s="269"/>
      <c r="J92" s="269"/>
      <c r="K92" s="269"/>
      <c r="L92" s="269"/>
      <c r="M92" s="269"/>
      <c r="N92" s="269"/>
      <c r="O92" s="269"/>
      <c r="P92" s="271"/>
    </row>
    <row r="93" spans="1:16" s="321" customFormat="1">
      <c r="A93" s="322">
        <v>8</v>
      </c>
      <c r="B93" s="278" t="s">
        <v>320</v>
      </c>
      <c r="C93" s="277" t="s">
        <v>340</v>
      </c>
      <c r="D93" s="278" t="s">
        <v>230</v>
      </c>
      <c r="E93" s="301">
        <v>1</v>
      </c>
      <c r="F93" s="268"/>
      <c r="G93" s="269"/>
      <c r="H93" s="270"/>
      <c r="I93" s="269"/>
      <c r="J93" s="269"/>
      <c r="K93" s="269"/>
      <c r="L93" s="269"/>
      <c r="M93" s="269"/>
      <c r="N93" s="269"/>
      <c r="O93" s="269"/>
      <c r="P93" s="271"/>
    </row>
    <row r="94" spans="1:16" s="321" customFormat="1">
      <c r="A94" s="322">
        <v>9</v>
      </c>
      <c r="B94" s="278" t="s">
        <v>320</v>
      </c>
      <c r="C94" s="277" t="s">
        <v>368</v>
      </c>
      <c r="D94" s="278" t="s">
        <v>230</v>
      </c>
      <c r="E94" s="301">
        <v>1</v>
      </c>
      <c r="F94" s="268"/>
      <c r="G94" s="269"/>
      <c r="H94" s="270"/>
      <c r="I94" s="269"/>
      <c r="J94" s="269"/>
      <c r="K94" s="269"/>
      <c r="L94" s="269"/>
      <c r="M94" s="269"/>
      <c r="N94" s="269"/>
      <c r="O94" s="269"/>
      <c r="P94" s="271"/>
    </row>
    <row r="95" spans="1:16" s="321" customFormat="1">
      <c r="A95" s="322">
        <v>10</v>
      </c>
      <c r="B95" s="278" t="s">
        <v>320</v>
      </c>
      <c r="C95" s="277" t="s">
        <v>379</v>
      </c>
      <c r="D95" s="278" t="s">
        <v>230</v>
      </c>
      <c r="E95" s="301">
        <v>1</v>
      </c>
      <c r="F95" s="268"/>
      <c r="G95" s="269"/>
      <c r="H95" s="270"/>
      <c r="I95" s="269"/>
      <c r="J95" s="269"/>
      <c r="K95" s="269"/>
      <c r="L95" s="269"/>
      <c r="M95" s="269"/>
      <c r="N95" s="269"/>
      <c r="O95" s="269"/>
      <c r="P95" s="271"/>
    </row>
    <row r="96" spans="1:16" s="321" customFormat="1">
      <c r="A96" s="322">
        <v>11</v>
      </c>
      <c r="B96" s="278" t="s">
        <v>320</v>
      </c>
      <c r="C96" s="277" t="s">
        <v>380</v>
      </c>
      <c r="D96" s="278" t="s">
        <v>309</v>
      </c>
      <c r="E96" s="301">
        <v>4</v>
      </c>
      <c r="F96" s="268"/>
      <c r="G96" s="269"/>
      <c r="H96" s="270"/>
      <c r="I96" s="269"/>
      <c r="J96" s="269"/>
      <c r="K96" s="269"/>
      <c r="L96" s="269"/>
      <c r="M96" s="269"/>
      <c r="N96" s="269"/>
      <c r="O96" s="269"/>
      <c r="P96" s="271"/>
    </row>
    <row r="97" spans="1:16" s="321" customFormat="1">
      <c r="A97" s="322">
        <v>12</v>
      </c>
      <c r="B97" s="278" t="s">
        <v>320</v>
      </c>
      <c r="C97" s="277" t="s">
        <v>353</v>
      </c>
      <c r="D97" s="278" t="s">
        <v>230</v>
      </c>
      <c r="E97" s="301">
        <v>4</v>
      </c>
      <c r="F97" s="268"/>
      <c r="G97" s="269"/>
      <c r="H97" s="270"/>
      <c r="I97" s="269"/>
      <c r="J97" s="269"/>
      <c r="K97" s="269"/>
      <c r="L97" s="269"/>
      <c r="M97" s="269"/>
      <c r="N97" s="269"/>
      <c r="O97" s="269"/>
      <c r="P97" s="271"/>
    </row>
    <row r="98" spans="1:16" s="321" customFormat="1">
      <c r="A98" s="322">
        <v>13</v>
      </c>
      <c r="B98" s="278" t="s">
        <v>320</v>
      </c>
      <c r="C98" s="277" t="s">
        <v>359</v>
      </c>
      <c r="D98" s="278" t="s">
        <v>289</v>
      </c>
      <c r="E98" s="301">
        <v>1</v>
      </c>
      <c r="F98" s="268"/>
      <c r="G98" s="269"/>
      <c r="H98" s="270"/>
      <c r="I98" s="269"/>
      <c r="J98" s="269"/>
      <c r="K98" s="269"/>
      <c r="L98" s="269"/>
      <c r="M98" s="269"/>
      <c r="N98" s="269"/>
      <c r="O98" s="269"/>
      <c r="P98" s="271"/>
    </row>
    <row r="99" spans="1:16" s="321" customFormat="1">
      <c r="A99" s="322">
        <v>14</v>
      </c>
      <c r="B99" s="278" t="s">
        <v>320</v>
      </c>
      <c r="C99" s="277" t="s">
        <v>360</v>
      </c>
      <c r="D99" s="278" t="s">
        <v>289</v>
      </c>
      <c r="E99" s="301">
        <v>1</v>
      </c>
      <c r="F99" s="268"/>
      <c r="G99" s="269"/>
      <c r="H99" s="270"/>
      <c r="I99" s="269"/>
      <c r="J99" s="269"/>
      <c r="K99" s="269"/>
      <c r="L99" s="269"/>
      <c r="M99" s="269"/>
      <c r="N99" s="269"/>
      <c r="O99" s="269"/>
      <c r="P99" s="271"/>
    </row>
    <row r="100" spans="1:16" s="321" customFormat="1">
      <c r="A100" s="318"/>
      <c r="B100" s="278"/>
      <c r="C100" s="324" t="s">
        <v>381</v>
      </c>
      <c r="D100" s="320"/>
      <c r="E100" s="323"/>
      <c r="F100" s="268"/>
      <c r="G100" s="269"/>
      <c r="H100" s="270"/>
      <c r="I100" s="269"/>
      <c r="J100" s="269"/>
      <c r="K100" s="269"/>
      <c r="L100" s="269"/>
      <c r="M100" s="269"/>
      <c r="N100" s="269"/>
      <c r="O100" s="269"/>
      <c r="P100" s="271"/>
    </row>
    <row r="101" spans="1:16" s="321" customFormat="1" ht="38.25">
      <c r="A101" s="322">
        <v>1</v>
      </c>
      <c r="B101" s="278" t="s">
        <v>320</v>
      </c>
      <c r="C101" s="277" t="s">
        <v>382</v>
      </c>
      <c r="D101" s="278" t="s">
        <v>289</v>
      </c>
      <c r="E101" s="301">
        <v>1</v>
      </c>
      <c r="F101" s="268"/>
      <c r="G101" s="269"/>
      <c r="H101" s="270"/>
      <c r="I101" s="269"/>
      <c r="J101" s="269"/>
      <c r="K101" s="269"/>
      <c r="L101" s="269"/>
      <c r="M101" s="269"/>
      <c r="N101" s="269"/>
      <c r="O101" s="269"/>
      <c r="P101" s="271"/>
    </row>
    <row r="102" spans="1:16" s="321" customFormat="1">
      <c r="A102" s="322">
        <v>2</v>
      </c>
      <c r="B102" s="278" t="s">
        <v>320</v>
      </c>
      <c r="C102" s="277" t="s">
        <v>383</v>
      </c>
      <c r="D102" s="278" t="s">
        <v>226</v>
      </c>
      <c r="E102" s="301">
        <v>3.7</v>
      </c>
      <c r="F102" s="268"/>
      <c r="G102" s="269"/>
      <c r="H102" s="270"/>
      <c r="I102" s="269"/>
      <c r="J102" s="269"/>
      <c r="K102" s="269"/>
      <c r="L102" s="269"/>
      <c r="M102" s="269"/>
      <c r="N102" s="269"/>
      <c r="O102" s="269"/>
      <c r="P102" s="271"/>
    </row>
    <row r="103" spans="1:16" s="321" customFormat="1">
      <c r="A103" s="322">
        <v>3</v>
      </c>
      <c r="B103" s="278" t="s">
        <v>320</v>
      </c>
      <c r="C103" s="277" t="s">
        <v>384</v>
      </c>
      <c r="D103" s="278" t="s">
        <v>226</v>
      </c>
      <c r="E103" s="301">
        <v>4.5</v>
      </c>
      <c r="F103" s="268"/>
      <c r="G103" s="269"/>
      <c r="H103" s="270"/>
      <c r="I103" s="269"/>
      <c r="J103" s="269"/>
      <c r="K103" s="269"/>
      <c r="L103" s="269"/>
      <c r="M103" s="269"/>
      <c r="N103" s="269"/>
      <c r="O103" s="269"/>
      <c r="P103" s="271"/>
    </row>
    <row r="104" spans="1:16" s="321" customFormat="1">
      <c r="A104" s="322">
        <v>4</v>
      </c>
      <c r="B104" s="278" t="s">
        <v>320</v>
      </c>
      <c r="C104" s="277" t="s">
        <v>385</v>
      </c>
      <c r="D104" s="278" t="s">
        <v>226</v>
      </c>
      <c r="E104" s="301">
        <v>3.1</v>
      </c>
      <c r="F104" s="268"/>
      <c r="G104" s="269"/>
      <c r="H104" s="270"/>
      <c r="I104" s="269"/>
      <c r="J104" s="269"/>
      <c r="K104" s="269"/>
      <c r="L104" s="269"/>
      <c r="M104" s="269"/>
      <c r="N104" s="269"/>
      <c r="O104" s="269"/>
      <c r="P104" s="271"/>
    </row>
    <row r="105" spans="1:16" s="321" customFormat="1">
      <c r="A105" s="322">
        <v>5</v>
      </c>
      <c r="B105" s="278" t="s">
        <v>320</v>
      </c>
      <c r="C105" s="277" t="s">
        <v>386</v>
      </c>
      <c r="D105" s="278" t="s">
        <v>230</v>
      </c>
      <c r="E105" s="301">
        <v>6</v>
      </c>
      <c r="F105" s="268"/>
      <c r="G105" s="269"/>
      <c r="H105" s="270"/>
      <c r="I105" s="269"/>
      <c r="J105" s="269"/>
      <c r="K105" s="269"/>
      <c r="L105" s="269"/>
      <c r="M105" s="269"/>
      <c r="N105" s="269"/>
      <c r="O105" s="269"/>
      <c r="P105" s="271"/>
    </row>
    <row r="106" spans="1:16" s="321" customFormat="1">
      <c r="A106" s="322">
        <v>6</v>
      </c>
      <c r="B106" s="278" t="s">
        <v>320</v>
      </c>
      <c r="C106" s="277" t="s">
        <v>387</v>
      </c>
      <c r="D106" s="278" t="s">
        <v>230</v>
      </c>
      <c r="E106" s="301">
        <v>1</v>
      </c>
      <c r="F106" s="268"/>
      <c r="G106" s="269"/>
      <c r="H106" s="270"/>
      <c r="I106" s="269"/>
      <c r="J106" s="269"/>
      <c r="K106" s="269"/>
      <c r="L106" s="269"/>
      <c r="M106" s="269"/>
      <c r="N106" s="269"/>
      <c r="O106" s="269"/>
      <c r="P106" s="271"/>
    </row>
    <row r="107" spans="1:16" s="321" customFormat="1">
      <c r="A107" s="322">
        <v>7</v>
      </c>
      <c r="B107" s="278" t="s">
        <v>320</v>
      </c>
      <c r="C107" s="277" t="s">
        <v>388</v>
      </c>
      <c r="D107" s="278" t="s">
        <v>230</v>
      </c>
      <c r="E107" s="301">
        <v>1</v>
      </c>
      <c r="F107" s="268"/>
      <c r="G107" s="269"/>
      <c r="H107" s="270"/>
      <c r="I107" s="269"/>
      <c r="J107" s="269"/>
      <c r="K107" s="269"/>
      <c r="L107" s="269"/>
      <c r="M107" s="269"/>
      <c r="N107" s="269"/>
      <c r="O107" s="269"/>
      <c r="P107" s="271"/>
    </row>
    <row r="108" spans="1:16" s="321" customFormat="1">
      <c r="A108" s="322">
        <v>8</v>
      </c>
      <c r="B108" s="278" t="s">
        <v>320</v>
      </c>
      <c r="C108" s="277" t="s">
        <v>397</v>
      </c>
      <c r="D108" s="278" t="s">
        <v>230</v>
      </c>
      <c r="E108" s="301">
        <v>1</v>
      </c>
      <c r="F108" s="268"/>
      <c r="G108" s="269"/>
      <c r="H108" s="270"/>
      <c r="I108" s="269"/>
      <c r="J108" s="269"/>
      <c r="K108" s="269"/>
      <c r="L108" s="269"/>
      <c r="M108" s="269"/>
      <c r="N108" s="269"/>
      <c r="O108" s="269"/>
      <c r="P108" s="271"/>
    </row>
    <row r="109" spans="1:16" s="321" customFormat="1">
      <c r="A109" s="322">
        <v>9</v>
      </c>
      <c r="B109" s="278" t="s">
        <v>320</v>
      </c>
      <c r="C109" s="277" t="s">
        <v>398</v>
      </c>
      <c r="D109" s="278" t="s">
        <v>230</v>
      </c>
      <c r="E109" s="301">
        <v>1</v>
      </c>
      <c r="F109" s="268"/>
      <c r="G109" s="269"/>
      <c r="H109" s="270"/>
      <c r="I109" s="269"/>
      <c r="J109" s="269"/>
      <c r="K109" s="269"/>
      <c r="L109" s="269"/>
      <c r="M109" s="269"/>
      <c r="N109" s="269"/>
      <c r="O109" s="269"/>
      <c r="P109" s="271"/>
    </row>
    <row r="110" spans="1:16" s="321" customFormat="1">
      <c r="A110" s="322">
        <v>10</v>
      </c>
      <c r="B110" s="278" t="s">
        <v>320</v>
      </c>
      <c r="C110" s="277" t="s">
        <v>399</v>
      </c>
      <c r="D110" s="278" t="s">
        <v>230</v>
      </c>
      <c r="E110" s="301">
        <v>1</v>
      </c>
      <c r="F110" s="268"/>
      <c r="G110" s="269"/>
      <c r="H110" s="270"/>
      <c r="I110" s="269"/>
      <c r="J110" s="269"/>
      <c r="K110" s="269"/>
      <c r="L110" s="269"/>
      <c r="M110" s="269"/>
      <c r="N110" s="269"/>
      <c r="O110" s="269"/>
      <c r="P110" s="271"/>
    </row>
    <row r="111" spans="1:16" s="321" customFormat="1">
      <c r="A111" s="322">
        <v>11</v>
      </c>
      <c r="B111" s="278" t="s">
        <v>320</v>
      </c>
      <c r="C111" s="277" t="s">
        <v>389</v>
      </c>
      <c r="D111" s="278" t="s">
        <v>230</v>
      </c>
      <c r="E111" s="301">
        <v>1</v>
      </c>
      <c r="F111" s="268"/>
      <c r="G111" s="269"/>
      <c r="H111" s="270"/>
      <c r="I111" s="269"/>
      <c r="J111" s="269"/>
      <c r="K111" s="269"/>
      <c r="L111" s="269"/>
      <c r="M111" s="269"/>
      <c r="N111" s="269"/>
      <c r="O111" s="269"/>
      <c r="P111" s="271"/>
    </row>
    <row r="112" spans="1:16" s="321" customFormat="1">
      <c r="A112" s="322">
        <v>12</v>
      </c>
      <c r="B112" s="278" t="s">
        <v>320</v>
      </c>
      <c r="C112" s="277" t="s">
        <v>390</v>
      </c>
      <c r="D112" s="278" t="s">
        <v>230</v>
      </c>
      <c r="E112" s="301">
        <v>1</v>
      </c>
      <c r="F112" s="268"/>
      <c r="G112" s="269"/>
      <c r="H112" s="270"/>
      <c r="I112" s="269"/>
      <c r="J112" s="269"/>
      <c r="K112" s="269"/>
      <c r="L112" s="269"/>
      <c r="M112" s="269"/>
      <c r="N112" s="269"/>
      <c r="O112" s="269"/>
      <c r="P112" s="271"/>
    </row>
    <row r="113" spans="1:17" s="321" customFormat="1">
      <c r="A113" s="322">
        <v>13</v>
      </c>
      <c r="B113" s="278" t="s">
        <v>320</v>
      </c>
      <c r="C113" s="277" t="s">
        <v>391</v>
      </c>
      <c r="D113" s="278" t="s">
        <v>230</v>
      </c>
      <c r="E113" s="301">
        <v>1</v>
      </c>
      <c r="F113" s="268"/>
      <c r="G113" s="269"/>
      <c r="H113" s="270"/>
      <c r="I113" s="269"/>
      <c r="J113" s="269"/>
      <c r="K113" s="269"/>
      <c r="L113" s="269"/>
      <c r="M113" s="269"/>
      <c r="N113" s="269"/>
      <c r="O113" s="269"/>
      <c r="P113" s="271"/>
    </row>
    <row r="114" spans="1:17" s="321" customFormat="1" ht="25.5">
      <c r="A114" s="322">
        <v>14</v>
      </c>
      <c r="B114" s="278" t="s">
        <v>320</v>
      </c>
      <c r="C114" s="277" t="s">
        <v>392</v>
      </c>
      <c r="D114" s="278" t="s">
        <v>289</v>
      </c>
      <c r="E114" s="301">
        <v>2</v>
      </c>
      <c r="F114" s="268"/>
      <c r="G114" s="269"/>
      <c r="H114" s="270"/>
      <c r="I114" s="269"/>
      <c r="J114" s="269"/>
      <c r="K114" s="269"/>
      <c r="L114" s="269"/>
      <c r="M114" s="269"/>
      <c r="N114" s="269"/>
      <c r="O114" s="269"/>
      <c r="P114" s="271"/>
    </row>
    <row r="115" spans="1:17" s="321" customFormat="1">
      <c r="A115" s="322">
        <v>15</v>
      </c>
      <c r="B115" s="278" t="s">
        <v>320</v>
      </c>
      <c r="C115" s="277" t="s">
        <v>393</v>
      </c>
      <c r="D115" s="278" t="s">
        <v>230</v>
      </c>
      <c r="E115" s="301">
        <v>4</v>
      </c>
      <c r="F115" s="268"/>
      <c r="G115" s="269"/>
      <c r="H115" s="270"/>
      <c r="I115" s="269"/>
      <c r="J115" s="269"/>
      <c r="K115" s="269"/>
      <c r="L115" s="269"/>
      <c r="M115" s="269"/>
      <c r="N115" s="269"/>
      <c r="O115" s="269"/>
      <c r="P115" s="271"/>
    </row>
    <row r="116" spans="1:17" s="321" customFormat="1">
      <c r="A116" s="322">
        <v>16</v>
      </c>
      <c r="B116" s="278" t="s">
        <v>320</v>
      </c>
      <c r="C116" s="277" t="s">
        <v>394</v>
      </c>
      <c r="D116" s="278" t="s">
        <v>230</v>
      </c>
      <c r="E116" s="301">
        <v>1</v>
      </c>
      <c r="F116" s="268"/>
      <c r="G116" s="269"/>
      <c r="H116" s="270"/>
      <c r="I116" s="269"/>
      <c r="J116" s="269"/>
      <c r="K116" s="269"/>
      <c r="L116" s="269"/>
      <c r="M116" s="269"/>
      <c r="N116" s="269"/>
      <c r="O116" s="269"/>
      <c r="P116" s="271"/>
    </row>
    <row r="117" spans="1:17" s="321" customFormat="1">
      <c r="A117" s="322">
        <v>17</v>
      </c>
      <c r="B117" s="278" t="s">
        <v>320</v>
      </c>
      <c r="C117" s="277" t="s">
        <v>395</v>
      </c>
      <c r="D117" s="278" t="s">
        <v>230</v>
      </c>
      <c r="E117" s="301">
        <v>1</v>
      </c>
      <c r="F117" s="268"/>
      <c r="G117" s="269"/>
      <c r="H117" s="270"/>
      <c r="I117" s="269"/>
      <c r="J117" s="269"/>
      <c r="K117" s="269"/>
      <c r="L117" s="269"/>
      <c r="M117" s="269"/>
      <c r="N117" s="269"/>
      <c r="O117" s="269"/>
      <c r="P117" s="271"/>
    </row>
    <row r="118" spans="1:17" s="321" customFormat="1">
      <c r="A118" s="322">
        <v>18</v>
      </c>
      <c r="B118" s="278" t="s">
        <v>320</v>
      </c>
      <c r="C118" s="277" t="s">
        <v>359</v>
      </c>
      <c r="D118" s="278" t="s">
        <v>289</v>
      </c>
      <c r="E118" s="301">
        <v>1</v>
      </c>
      <c r="F118" s="268"/>
      <c r="G118" s="269"/>
      <c r="H118" s="270"/>
      <c r="I118" s="269"/>
      <c r="J118" s="269"/>
      <c r="K118" s="269"/>
      <c r="L118" s="269"/>
      <c r="M118" s="269"/>
      <c r="N118" s="269"/>
      <c r="O118" s="269"/>
      <c r="P118" s="271"/>
    </row>
    <row r="119" spans="1:17" s="321" customFormat="1">
      <c r="A119" s="322">
        <v>19</v>
      </c>
      <c r="B119" s="278" t="s">
        <v>320</v>
      </c>
      <c r="C119" s="277" t="s">
        <v>360</v>
      </c>
      <c r="D119" s="278" t="s">
        <v>289</v>
      </c>
      <c r="E119" s="301">
        <v>1</v>
      </c>
      <c r="F119" s="268"/>
      <c r="G119" s="269"/>
      <c r="H119" s="270"/>
      <c r="I119" s="269"/>
      <c r="J119" s="269"/>
      <c r="K119" s="269"/>
      <c r="L119" s="269"/>
      <c r="M119" s="269"/>
      <c r="N119" s="269"/>
      <c r="O119" s="269"/>
      <c r="P119" s="271"/>
    </row>
    <row r="120" spans="1:17" ht="14.25" customHeight="1" thickBot="1">
      <c r="A120" s="267"/>
      <c r="B120" s="279"/>
      <c r="C120" s="280"/>
      <c r="D120" s="281"/>
      <c r="E120" s="282"/>
      <c r="F120" s="283"/>
      <c r="G120" s="283"/>
      <c r="H120" s="283"/>
      <c r="I120" s="283"/>
      <c r="J120" s="283"/>
      <c r="K120" s="283"/>
      <c r="L120" s="283"/>
      <c r="M120" s="283"/>
      <c r="N120" s="283"/>
      <c r="O120" s="283"/>
      <c r="P120" s="284"/>
      <c r="Q120" s="285"/>
    </row>
    <row r="121" spans="1:17">
      <c r="A121" s="286"/>
      <c r="B121" s="262"/>
      <c r="C121" s="430" t="s">
        <v>13</v>
      </c>
      <c r="D121" s="431"/>
      <c r="E121" s="431"/>
      <c r="F121" s="431"/>
      <c r="G121" s="431"/>
      <c r="H121" s="431"/>
      <c r="I121" s="431"/>
      <c r="J121" s="431"/>
      <c r="K121" s="432"/>
      <c r="L121" s="263"/>
      <c r="M121" s="263"/>
      <c r="N121" s="263"/>
      <c r="O121" s="263"/>
      <c r="P121" s="264"/>
    </row>
    <row r="122" spans="1:17">
      <c r="A122" s="287"/>
      <c r="C122" s="433" t="s">
        <v>62</v>
      </c>
      <c r="D122" s="433"/>
      <c r="E122" s="433"/>
      <c r="F122" s="433"/>
      <c r="G122" s="433"/>
      <c r="H122" s="433"/>
      <c r="I122" s="433"/>
      <c r="J122" s="433"/>
      <c r="K122" s="433"/>
      <c r="L122" s="289"/>
      <c r="M122" s="289"/>
      <c r="N122" s="290"/>
      <c r="O122" s="289"/>
      <c r="P122" s="291"/>
    </row>
    <row r="123" spans="1:17" ht="13.5" thickBot="1">
      <c r="A123" s="265"/>
      <c r="B123" s="266"/>
      <c r="C123" s="434" t="s">
        <v>40</v>
      </c>
      <c r="D123" s="434"/>
      <c r="E123" s="434"/>
      <c r="F123" s="434"/>
      <c r="G123" s="434"/>
      <c r="H123" s="434"/>
      <c r="I123" s="434"/>
      <c r="J123" s="434"/>
      <c r="K123" s="434"/>
      <c r="L123" s="292"/>
      <c r="M123" s="292"/>
      <c r="N123" s="292"/>
      <c r="O123" s="292"/>
      <c r="P123" s="293"/>
    </row>
    <row r="124" spans="1:17">
      <c r="A124" s="247"/>
      <c r="B124" s="247"/>
      <c r="C124" s="342"/>
      <c r="D124" s="342"/>
      <c r="E124" s="342"/>
      <c r="F124" s="342"/>
      <c r="G124" s="342"/>
      <c r="H124" s="342"/>
      <c r="I124" s="342"/>
      <c r="J124" s="342"/>
      <c r="K124" s="342"/>
      <c r="L124" s="346"/>
      <c r="M124" s="346"/>
      <c r="N124" s="346"/>
      <c r="O124" s="346"/>
      <c r="P124" s="346"/>
    </row>
    <row r="125" spans="1:17" s="247" customFormat="1">
      <c r="C125" s="248"/>
      <c r="D125" s="248"/>
      <c r="E125" s="248"/>
    </row>
    <row r="126" spans="1:17" s="247" customFormat="1">
      <c r="A126" s="429" t="s">
        <v>14</v>
      </c>
      <c r="B126" s="429"/>
      <c r="C126" s="294"/>
      <c r="D126" s="435"/>
      <c r="E126" s="436"/>
      <c r="G126" s="429" t="s">
        <v>41</v>
      </c>
      <c r="H126" s="429"/>
      <c r="I126" s="437"/>
      <c r="J126" s="437"/>
      <c r="K126" s="437"/>
      <c r="L126" s="437"/>
      <c r="M126" s="437"/>
      <c r="N126" s="428"/>
      <c r="O126" s="429"/>
    </row>
    <row r="127" spans="1:17" s="247" customFormat="1">
      <c r="C127" s="296" t="s">
        <v>47</v>
      </c>
      <c r="D127" s="248"/>
      <c r="E127" s="248"/>
      <c r="K127" s="296" t="s">
        <v>47</v>
      </c>
    </row>
    <row r="128" spans="1:17" s="247" customFormat="1">
      <c r="C128" s="248"/>
      <c r="D128" s="248"/>
      <c r="E128" s="248"/>
    </row>
    <row r="129" spans="1:8" s="247" customFormat="1">
      <c r="A129" s="429" t="s">
        <v>15</v>
      </c>
      <c r="B129" s="429"/>
      <c r="C129" s="248"/>
      <c r="D129" s="248"/>
      <c r="E129" s="248"/>
      <c r="G129" s="429"/>
      <c r="H129" s="429"/>
    </row>
    <row r="130" spans="1:8" s="247" customFormat="1">
      <c r="C130" s="248"/>
      <c r="D130" s="248"/>
      <c r="E130" s="248"/>
    </row>
    <row r="131" spans="1:8" s="247" customFormat="1">
      <c r="C131" s="248"/>
      <c r="D131" s="248"/>
      <c r="E131" s="248"/>
    </row>
    <row r="132" spans="1:8" s="247" customFormat="1">
      <c r="C132" s="248"/>
      <c r="D132" s="248"/>
      <c r="E132" s="248"/>
    </row>
    <row r="133" spans="1:8" s="247" customFormat="1">
      <c r="C133" s="248"/>
      <c r="D133" s="248"/>
      <c r="E133" s="248"/>
    </row>
    <row r="134" spans="1:8" s="247" customFormat="1">
      <c r="C134" s="248"/>
      <c r="D134" s="248"/>
      <c r="E134" s="248"/>
    </row>
    <row r="135" spans="1:8" s="247" customFormat="1">
      <c r="C135" s="248"/>
      <c r="D135" s="248"/>
      <c r="E135" s="248"/>
    </row>
    <row r="136" spans="1:8" s="247" customFormat="1">
      <c r="C136" s="248"/>
      <c r="D136" s="248"/>
      <c r="E136" s="248"/>
    </row>
    <row r="137" spans="1:8" s="247" customFormat="1">
      <c r="C137" s="248"/>
      <c r="D137" s="248"/>
      <c r="E137" s="248"/>
    </row>
    <row r="138" spans="1:8" s="247" customFormat="1">
      <c r="C138" s="248"/>
      <c r="D138" s="248"/>
      <c r="E138" s="248"/>
    </row>
    <row r="139" spans="1:8" s="247" customFormat="1">
      <c r="C139" s="248"/>
      <c r="D139" s="248"/>
      <c r="E139" s="248"/>
    </row>
    <row r="140" spans="1:8" s="247" customFormat="1">
      <c r="C140" s="248"/>
      <c r="D140" s="248"/>
      <c r="E140" s="248"/>
    </row>
    <row r="141" spans="1:8" s="247" customFormat="1">
      <c r="C141" s="248"/>
      <c r="D141" s="248"/>
      <c r="E141" s="248"/>
    </row>
    <row r="142" spans="1:8" s="247" customFormat="1">
      <c r="C142" s="248"/>
      <c r="D142" s="248"/>
      <c r="E142" s="248"/>
    </row>
    <row r="143" spans="1:8" s="247" customFormat="1">
      <c r="C143" s="248"/>
      <c r="D143" s="248"/>
      <c r="E143" s="248"/>
    </row>
    <row r="144" spans="1:8" s="247" customFormat="1">
      <c r="C144" s="248"/>
      <c r="D144" s="248"/>
      <c r="E144" s="248"/>
    </row>
    <row r="145" spans="3:5" s="247" customFormat="1">
      <c r="C145" s="248"/>
      <c r="D145" s="248"/>
      <c r="E145" s="248"/>
    </row>
    <row r="146" spans="3:5" s="247" customFormat="1">
      <c r="C146" s="248"/>
      <c r="D146" s="248"/>
      <c r="E146" s="248"/>
    </row>
    <row r="147" spans="3:5" s="247" customFormat="1">
      <c r="C147" s="248"/>
      <c r="D147" s="248"/>
      <c r="E147" s="248"/>
    </row>
    <row r="148" spans="3:5" s="247" customFormat="1">
      <c r="C148" s="248"/>
      <c r="D148" s="248"/>
      <c r="E148" s="248"/>
    </row>
    <row r="149" spans="3:5" s="247" customFormat="1">
      <c r="C149" s="248"/>
      <c r="D149" s="248"/>
      <c r="E149" s="248"/>
    </row>
    <row r="150" spans="3:5" s="247" customFormat="1">
      <c r="C150" s="248"/>
      <c r="D150" s="248"/>
      <c r="E150" s="248"/>
    </row>
    <row r="151" spans="3:5" s="247" customFormat="1">
      <c r="C151" s="248"/>
      <c r="D151" s="248"/>
      <c r="E151" s="248"/>
    </row>
    <row r="152" spans="3:5" s="247" customFormat="1">
      <c r="C152" s="248"/>
      <c r="D152" s="248"/>
      <c r="E152" s="248"/>
    </row>
    <row r="153" spans="3:5" s="247" customFormat="1">
      <c r="C153" s="248"/>
      <c r="D153" s="248"/>
      <c r="E153" s="248"/>
    </row>
    <row r="154" spans="3:5" s="247" customFormat="1">
      <c r="C154" s="248"/>
      <c r="D154" s="248"/>
      <c r="E154" s="248"/>
    </row>
    <row r="155" spans="3:5" s="247" customFormat="1">
      <c r="C155" s="248"/>
      <c r="D155" s="248"/>
      <c r="E155" s="248"/>
    </row>
    <row r="156" spans="3:5" s="247" customFormat="1">
      <c r="C156" s="248"/>
      <c r="D156" s="248"/>
      <c r="E156" s="248"/>
    </row>
    <row r="157" spans="3:5" s="247" customFormat="1">
      <c r="C157" s="248"/>
      <c r="D157" s="248"/>
      <c r="E157" s="248"/>
    </row>
    <row r="158" spans="3:5" s="247" customFormat="1">
      <c r="C158" s="248"/>
      <c r="D158" s="248"/>
      <c r="E158" s="248"/>
    </row>
    <row r="159" spans="3:5" s="247" customFormat="1">
      <c r="C159" s="248"/>
      <c r="D159" s="248"/>
      <c r="E159" s="248"/>
    </row>
    <row r="160" spans="3:5" s="247" customFormat="1">
      <c r="C160" s="248"/>
      <c r="D160" s="248"/>
      <c r="E160" s="248"/>
    </row>
    <row r="161" spans="3:5" s="247" customFormat="1">
      <c r="C161" s="248"/>
      <c r="D161" s="248"/>
      <c r="E161" s="248"/>
    </row>
    <row r="162" spans="3:5" s="247" customFormat="1">
      <c r="C162" s="248"/>
      <c r="D162" s="248"/>
      <c r="E162" s="248"/>
    </row>
    <row r="163" spans="3:5" s="247" customFormat="1">
      <c r="C163" s="248"/>
      <c r="D163" s="248"/>
      <c r="E163" s="248"/>
    </row>
    <row r="164" spans="3:5" s="247" customFormat="1">
      <c r="C164" s="248"/>
      <c r="D164" s="248"/>
      <c r="E164" s="248"/>
    </row>
    <row r="165" spans="3:5" s="247" customFormat="1">
      <c r="C165" s="248"/>
      <c r="D165" s="248"/>
      <c r="E165" s="248"/>
    </row>
    <row r="166" spans="3:5" s="247" customFormat="1">
      <c r="C166" s="248"/>
      <c r="D166" s="248"/>
      <c r="E166" s="248"/>
    </row>
    <row r="167" spans="3:5" s="247" customFormat="1">
      <c r="C167" s="248"/>
      <c r="D167" s="248"/>
      <c r="E167" s="248"/>
    </row>
    <row r="168" spans="3:5" s="247" customFormat="1">
      <c r="C168" s="248"/>
      <c r="D168" s="248"/>
      <c r="E168" s="248"/>
    </row>
    <row r="169" spans="3:5" s="247" customFormat="1">
      <c r="C169" s="248"/>
      <c r="D169" s="248"/>
      <c r="E169" s="248"/>
    </row>
    <row r="170" spans="3:5" s="247" customFormat="1">
      <c r="C170" s="248"/>
      <c r="D170" s="248"/>
      <c r="E170" s="248"/>
    </row>
    <row r="171" spans="3:5" s="247" customFormat="1">
      <c r="C171" s="248"/>
      <c r="D171" s="248"/>
      <c r="E171" s="248"/>
    </row>
    <row r="172" spans="3:5" s="247" customFormat="1">
      <c r="C172" s="248"/>
      <c r="D172" s="248"/>
      <c r="E172" s="248"/>
    </row>
    <row r="173" spans="3:5" s="247" customFormat="1">
      <c r="C173" s="248"/>
      <c r="D173" s="248"/>
      <c r="E173" s="248"/>
    </row>
    <row r="174" spans="3:5" s="247" customFormat="1">
      <c r="C174" s="248"/>
      <c r="D174" s="248"/>
      <c r="E174" s="248"/>
    </row>
    <row r="175" spans="3:5" s="247" customFormat="1">
      <c r="C175" s="248"/>
      <c r="D175" s="248"/>
      <c r="E175" s="248"/>
    </row>
    <row r="176" spans="3:5" s="247" customFormat="1">
      <c r="C176" s="248"/>
      <c r="D176" s="248"/>
      <c r="E176" s="248"/>
    </row>
    <row r="177" spans="3:5" s="247" customFormat="1">
      <c r="C177" s="248"/>
      <c r="D177" s="248"/>
      <c r="E177" s="248"/>
    </row>
    <row r="178" spans="3:5" s="247" customFormat="1">
      <c r="C178" s="248"/>
      <c r="D178" s="248"/>
      <c r="E178" s="248"/>
    </row>
    <row r="179" spans="3:5" s="247" customFormat="1">
      <c r="C179" s="248"/>
      <c r="D179" s="248"/>
      <c r="E179" s="248"/>
    </row>
    <row r="180" spans="3:5" s="247" customFormat="1">
      <c r="C180" s="248"/>
      <c r="D180" s="248"/>
      <c r="E180" s="248"/>
    </row>
    <row r="181" spans="3:5" s="247" customFormat="1">
      <c r="C181" s="248"/>
      <c r="D181" s="248"/>
      <c r="E181" s="248"/>
    </row>
    <row r="182" spans="3:5" s="247" customFormat="1">
      <c r="C182" s="248"/>
      <c r="D182" s="248"/>
      <c r="E182" s="248"/>
    </row>
    <row r="183" spans="3:5" s="247" customFormat="1">
      <c r="C183" s="248"/>
      <c r="D183" s="248"/>
      <c r="E183" s="248"/>
    </row>
    <row r="184" spans="3:5" s="247" customFormat="1">
      <c r="C184" s="248"/>
      <c r="D184" s="248"/>
      <c r="E184" s="248"/>
    </row>
    <row r="185" spans="3:5" s="247" customFormat="1">
      <c r="C185" s="248"/>
      <c r="D185" s="248"/>
      <c r="E185" s="248"/>
    </row>
    <row r="186" spans="3:5" s="247" customFormat="1">
      <c r="C186" s="248"/>
      <c r="D186" s="248"/>
      <c r="E186" s="248"/>
    </row>
    <row r="187" spans="3:5" s="247" customFormat="1">
      <c r="C187" s="248"/>
      <c r="D187" s="248"/>
      <c r="E187" s="248"/>
    </row>
    <row r="188" spans="3:5" s="247" customFormat="1">
      <c r="C188" s="248"/>
      <c r="D188" s="248"/>
      <c r="E188" s="248"/>
    </row>
    <row r="189" spans="3:5" s="247" customFormat="1">
      <c r="C189" s="248"/>
      <c r="D189" s="248"/>
      <c r="E189" s="248"/>
    </row>
    <row r="190" spans="3:5" s="247" customFormat="1">
      <c r="C190" s="248"/>
      <c r="D190" s="248"/>
      <c r="E190" s="248"/>
    </row>
    <row r="191" spans="3:5" s="247" customFormat="1">
      <c r="C191" s="248"/>
      <c r="D191" s="248"/>
      <c r="E191" s="248"/>
    </row>
    <row r="192" spans="3:5" s="247" customFormat="1">
      <c r="C192" s="248"/>
      <c r="D192" s="248"/>
      <c r="E192" s="248"/>
    </row>
    <row r="193" spans="3:5" s="247" customFormat="1">
      <c r="C193" s="248"/>
      <c r="D193" s="248"/>
      <c r="E193" s="248"/>
    </row>
    <row r="194" spans="3:5" s="247" customFormat="1">
      <c r="C194" s="248"/>
      <c r="D194" s="248"/>
      <c r="E194" s="248"/>
    </row>
    <row r="195" spans="3:5" s="247" customFormat="1">
      <c r="C195" s="248"/>
      <c r="D195" s="248"/>
      <c r="E195" s="248"/>
    </row>
    <row r="196" spans="3:5" s="247" customFormat="1">
      <c r="C196" s="248"/>
      <c r="D196" s="248"/>
      <c r="E196" s="248"/>
    </row>
    <row r="197" spans="3:5" s="247" customFormat="1">
      <c r="C197" s="248"/>
      <c r="D197" s="248"/>
      <c r="E197" s="248"/>
    </row>
    <row r="198" spans="3:5" s="247" customFormat="1">
      <c r="C198" s="248"/>
      <c r="D198" s="248"/>
      <c r="E198" s="248"/>
    </row>
    <row r="199" spans="3:5" s="247" customFormat="1">
      <c r="C199" s="248"/>
      <c r="D199" s="248"/>
      <c r="E199" s="248"/>
    </row>
    <row r="200" spans="3:5" s="247" customFormat="1">
      <c r="C200" s="248"/>
      <c r="D200" s="248"/>
      <c r="E200" s="248"/>
    </row>
    <row r="201" spans="3:5" s="247" customFormat="1">
      <c r="C201" s="248"/>
      <c r="D201" s="248"/>
      <c r="E201" s="248"/>
    </row>
    <row r="202" spans="3:5" s="247" customFormat="1">
      <c r="C202" s="248"/>
      <c r="D202" s="248"/>
      <c r="E202" s="248"/>
    </row>
    <row r="203" spans="3:5" s="247" customFormat="1">
      <c r="C203" s="248"/>
      <c r="D203" s="248"/>
      <c r="E203" s="248"/>
    </row>
    <row r="204" spans="3:5" s="247" customFormat="1">
      <c r="C204" s="248"/>
      <c r="D204" s="248"/>
      <c r="E204" s="248"/>
    </row>
    <row r="205" spans="3:5" s="247" customFormat="1">
      <c r="C205" s="248"/>
      <c r="D205" s="248"/>
      <c r="E205" s="248"/>
    </row>
    <row r="206" spans="3:5" s="247" customFormat="1">
      <c r="C206" s="248"/>
      <c r="D206" s="248"/>
      <c r="E206" s="248"/>
    </row>
    <row r="207" spans="3:5" s="247" customFormat="1">
      <c r="C207" s="248"/>
      <c r="D207" s="248"/>
      <c r="E207" s="248"/>
    </row>
    <row r="208" spans="3:5" s="247" customFormat="1">
      <c r="C208" s="248"/>
      <c r="D208" s="248"/>
      <c r="E208" s="248"/>
    </row>
    <row r="209" spans="3:5" s="247" customFormat="1">
      <c r="C209" s="248"/>
      <c r="D209" s="248"/>
      <c r="E209" s="248"/>
    </row>
    <row r="210" spans="3:5" s="247" customFormat="1">
      <c r="C210" s="248"/>
      <c r="D210" s="248"/>
      <c r="E210" s="248"/>
    </row>
    <row r="211" spans="3:5" s="247" customFormat="1">
      <c r="C211" s="248"/>
      <c r="D211" s="248"/>
      <c r="E211" s="248"/>
    </row>
    <row r="212" spans="3:5" s="247" customFormat="1">
      <c r="C212" s="248"/>
      <c r="D212" s="248"/>
      <c r="E212" s="248"/>
    </row>
    <row r="213" spans="3:5" s="247" customFormat="1">
      <c r="C213" s="248"/>
      <c r="D213" s="248"/>
      <c r="E213" s="248"/>
    </row>
    <row r="214" spans="3:5" s="247" customFormat="1">
      <c r="C214" s="248"/>
      <c r="D214" s="248"/>
      <c r="E214" s="248"/>
    </row>
    <row r="215" spans="3:5" s="247" customFormat="1">
      <c r="C215" s="248"/>
      <c r="D215" s="248"/>
      <c r="E215" s="248"/>
    </row>
    <row r="216" spans="3:5" s="247" customFormat="1">
      <c r="C216" s="248"/>
      <c r="D216" s="248"/>
      <c r="E216" s="248"/>
    </row>
    <row r="217" spans="3:5" s="247" customFormat="1">
      <c r="C217" s="248"/>
      <c r="D217" s="248"/>
      <c r="E217" s="248"/>
    </row>
    <row r="218" spans="3:5" s="247" customFormat="1">
      <c r="C218" s="248"/>
      <c r="D218" s="248"/>
      <c r="E218" s="248"/>
    </row>
    <row r="219" spans="3:5" s="247" customFormat="1">
      <c r="C219" s="248"/>
      <c r="D219" s="248"/>
      <c r="E219" s="248"/>
    </row>
    <row r="220" spans="3:5" s="247" customFormat="1">
      <c r="C220" s="248"/>
      <c r="D220" s="248"/>
      <c r="E220" s="248"/>
    </row>
    <row r="221" spans="3:5" s="247" customFormat="1">
      <c r="C221" s="248"/>
      <c r="D221" s="248"/>
      <c r="E221" s="248"/>
    </row>
    <row r="222" spans="3:5" s="247" customFormat="1">
      <c r="C222" s="248"/>
      <c r="D222" s="248"/>
      <c r="E222" s="248"/>
    </row>
    <row r="223" spans="3:5" s="247" customFormat="1">
      <c r="C223" s="248"/>
      <c r="D223" s="248"/>
      <c r="E223" s="248"/>
    </row>
    <row r="224" spans="3:5" s="247" customFormat="1">
      <c r="C224" s="248"/>
      <c r="D224" s="248"/>
      <c r="E224" s="248"/>
    </row>
    <row r="225" spans="3:5" s="247" customFormat="1">
      <c r="C225" s="248"/>
      <c r="D225" s="248"/>
      <c r="E225" s="248"/>
    </row>
    <row r="226" spans="3:5" s="247" customFormat="1">
      <c r="C226" s="248"/>
      <c r="D226" s="248"/>
      <c r="E226" s="248"/>
    </row>
    <row r="227" spans="3:5" s="247" customFormat="1">
      <c r="C227" s="248"/>
      <c r="D227" s="248"/>
      <c r="E227" s="248"/>
    </row>
    <row r="228" spans="3:5" s="247" customFormat="1">
      <c r="C228" s="248"/>
      <c r="D228" s="248"/>
      <c r="E228" s="248"/>
    </row>
    <row r="229" spans="3:5" s="247" customFormat="1">
      <c r="C229" s="248"/>
      <c r="D229" s="248"/>
      <c r="E229" s="248"/>
    </row>
    <row r="230" spans="3:5" s="247" customFormat="1">
      <c r="C230" s="248"/>
      <c r="D230" s="248"/>
      <c r="E230" s="248"/>
    </row>
    <row r="231" spans="3:5" s="247" customFormat="1">
      <c r="C231" s="248"/>
      <c r="D231" s="248"/>
      <c r="E231" s="248"/>
    </row>
    <row r="232" spans="3:5" s="247" customFormat="1">
      <c r="C232" s="248"/>
      <c r="D232" s="248"/>
      <c r="E232" s="248"/>
    </row>
    <row r="233" spans="3:5" s="247" customFormat="1">
      <c r="C233" s="248"/>
      <c r="D233" s="248"/>
      <c r="E233" s="248"/>
    </row>
    <row r="234" spans="3:5" s="247" customFormat="1">
      <c r="C234" s="248"/>
      <c r="D234" s="248"/>
      <c r="E234" s="248"/>
    </row>
    <row r="235" spans="3:5" s="247" customFormat="1">
      <c r="C235" s="248"/>
      <c r="D235" s="248"/>
      <c r="E235" s="248"/>
    </row>
    <row r="236" spans="3:5" s="247" customFormat="1">
      <c r="C236" s="248"/>
      <c r="D236" s="248"/>
      <c r="E236" s="248"/>
    </row>
    <row r="237" spans="3:5" s="247" customFormat="1">
      <c r="C237" s="248"/>
      <c r="D237" s="248"/>
      <c r="E237" s="248"/>
    </row>
    <row r="238" spans="3:5" s="247" customFormat="1">
      <c r="C238" s="248"/>
      <c r="D238" s="248"/>
      <c r="E238" s="248"/>
    </row>
    <row r="239" spans="3:5" s="247" customFormat="1">
      <c r="C239" s="248"/>
      <c r="D239" s="248"/>
      <c r="E239" s="248"/>
    </row>
    <row r="240" spans="3:5" s="247" customFormat="1">
      <c r="C240" s="248"/>
      <c r="D240" s="248"/>
      <c r="E240" s="248"/>
    </row>
    <row r="241" spans="3:5" s="247" customFormat="1">
      <c r="C241" s="248"/>
      <c r="D241" s="248"/>
      <c r="E241" s="248"/>
    </row>
    <row r="242" spans="3:5" s="247" customFormat="1">
      <c r="C242" s="248"/>
      <c r="D242" s="248"/>
      <c r="E242" s="248"/>
    </row>
    <row r="243" spans="3:5" s="247" customFormat="1">
      <c r="C243" s="248"/>
      <c r="D243" s="248"/>
      <c r="E243" s="248"/>
    </row>
    <row r="244" spans="3:5" s="247" customFormat="1">
      <c r="C244" s="248"/>
      <c r="D244" s="248"/>
      <c r="E244" s="248"/>
    </row>
    <row r="245" spans="3:5" s="247" customFormat="1">
      <c r="C245" s="248"/>
      <c r="D245" s="248"/>
      <c r="E245" s="248"/>
    </row>
    <row r="246" spans="3:5" s="247" customFormat="1">
      <c r="C246" s="248"/>
      <c r="D246" s="248"/>
      <c r="E246" s="248"/>
    </row>
    <row r="247" spans="3:5" s="247" customFormat="1">
      <c r="C247" s="248"/>
      <c r="D247" s="248"/>
      <c r="E247" s="248"/>
    </row>
    <row r="248" spans="3:5" s="247" customFormat="1">
      <c r="C248" s="248"/>
      <c r="D248" s="248"/>
      <c r="E248" s="248"/>
    </row>
    <row r="249" spans="3:5" s="247" customFormat="1">
      <c r="C249" s="248"/>
      <c r="D249" s="248"/>
      <c r="E249" s="248"/>
    </row>
    <row r="250" spans="3:5" s="247" customFormat="1">
      <c r="C250" s="248"/>
      <c r="D250" s="248"/>
      <c r="E250" s="248"/>
    </row>
    <row r="251" spans="3:5" s="247" customFormat="1">
      <c r="C251" s="248"/>
      <c r="D251" s="248"/>
      <c r="E251" s="248"/>
    </row>
    <row r="252" spans="3:5" s="247" customFormat="1">
      <c r="C252" s="248"/>
      <c r="D252" s="248"/>
      <c r="E252" s="248"/>
    </row>
    <row r="253" spans="3:5" s="247" customFormat="1">
      <c r="C253" s="248"/>
      <c r="D253" s="248"/>
      <c r="E253" s="248"/>
    </row>
    <row r="254" spans="3:5" s="247" customFormat="1">
      <c r="C254" s="248"/>
      <c r="D254" s="248"/>
      <c r="E254" s="248"/>
    </row>
    <row r="255" spans="3:5" s="247" customFormat="1">
      <c r="C255" s="248"/>
      <c r="D255" s="248"/>
      <c r="E255" s="248"/>
    </row>
    <row r="256" spans="3:5" s="247" customFormat="1">
      <c r="C256" s="248"/>
      <c r="D256" s="248"/>
      <c r="E256" s="248"/>
    </row>
    <row r="257" spans="3:5" s="247" customFormat="1">
      <c r="C257" s="248"/>
      <c r="D257" s="248"/>
      <c r="E257" s="248"/>
    </row>
    <row r="258" spans="3:5" s="247" customFormat="1">
      <c r="C258" s="248"/>
      <c r="D258" s="248"/>
      <c r="E258" s="248"/>
    </row>
    <row r="259" spans="3:5" s="247" customFormat="1">
      <c r="C259" s="248"/>
      <c r="D259" s="248"/>
      <c r="E259" s="248"/>
    </row>
    <row r="260" spans="3:5" s="247" customFormat="1">
      <c r="C260" s="248"/>
      <c r="D260" s="248"/>
      <c r="E260" s="248"/>
    </row>
    <row r="261" spans="3:5" s="247" customFormat="1">
      <c r="C261" s="248"/>
      <c r="D261" s="248"/>
      <c r="E261" s="248"/>
    </row>
    <row r="262" spans="3:5" s="247" customFormat="1">
      <c r="C262" s="248"/>
      <c r="D262" s="248"/>
      <c r="E262" s="248"/>
    </row>
    <row r="263" spans="3:5" s="247" customFormat="1">
      <c r="C263" s="248"/>
      <c r="D263" s="248"/>
      <c r="E263" s="248"/>
    </row>
    <row r="264" spans="3:5" s="247" customFormat="1">
      <c r="C264" s="248"/>
      <c r="D264" s="248"/>
      <c r="E264" s="248"/>
    </row>
    <row r="265" spans="3:5" s="247" customFormat="1">
      <c r="C265" s="248"/>
      <c r="D265" s="248"/>
      <c r="E265" s="248"/>
    </row>
    <row r="266" spans="3:5" s="247" customFormat="1">
      <c r="C266" s="248"/>
      <c r="D266" s="248"/>
      <c r="E266" s="248"/>
    </row>
    <row r="267" spans="3:5" s="247" customFormat="1">
      <c r="C267" s="248"/>
      <c r="D267" s="248"/>
      <c r="E267" s="248"/>
    </row>
    <row r="268" spans="3:5" s="247" customFormat="1">
      <c r="C268" s="248"/>
      <c r="D268" s="248"/>
      <c r="E268" s="248"/>
    </row>
    <row r="269" spans="3:5" s="247" customFormat="1">
      <c r="C269" s="248"/>
      <c r="D269" s="248"/>
      <c r="E269" s="248"/>
    </row>
    <row r="270" spans="3:5" s="247" customFormat="1">
      <c r="C270" s="248"/>
      <c r="D270" s="248"/>
      <c r="E270" s="248"/>
    </row>
    <row r="271" spans="3:5" s="247" customFormat="1">
      <c r="C271" s="248"/>
      <c r="D271" s="248"/>
      <c r="E271" s="248"/>
    </row>
    <row r="272" spans="3:5" s="247" customFormat="1">
      <c r="C272" s="248"/>
      <c r="D272" s="248"/>
      <c r="E272" s="248"/>
    </row>
    <row r="273" spans="3:5" s="247" customFormat="1">
      <c r="C273" s="248"/>
      <c r="D273" s="248"/>
      <c r="E273" s="248"/>
    </row>
    <row r="274" spans="3:5" s="247" customFormat="1">
      <c r="C274" s="248"/>
      <c r="D274" s="248"/>
      <c r="E274" s="248"/>
    </row>
    <row r="275" spans="3:5" s="247" customFormat="1">
      <c r="C275" s="248"/>
      <c r="D275" s="248"/>
      <c r="E275" s="248"/>
    </row>
    <row r="276" spans="3:5" s="247" customFormat="1">
      <c r="C276" s="248"/>
      <c r="D276" s="248"/>
      <c r="E276" s="248"/>
    </row>
    <row r="277" spans="3:5" s="247" customFormat="1">
      <c r="C277" s="248"/>
      <c r="D277" s="248"/>
      <c r="E277" s="248"/>
    </row>
    <row r="278" spans="3:5" s="247" customFormat="1">
      <c r="C278" s="248"/>
      <c r="D278" s="248"/>
      <c r="E278" s="248"/>
    </row>
    <row r="279" spans="3:5" s="247" customFormat="1">
      <c r="C279" s="248"/>
      <c r="D279" s="248"/>
      <c r="E279" s="248"/>
    </row>
    <row r="280" spans="3:5" s="247" customFormat="1">
      <c r="C280" s="248"/>
      <c r="D280" s="248"/>
      <c r="E280" s="248"/>
    </row>
    <row r="281" spans="3:5" s="247" customFormat="1">
      <c r="C281" s="248"/>
      <c r="D281" s="248"/>
      <c r="E281" s="248"/>
    </row>
    <row r="282" spans="3:5" s="247" customFormat="1">
      <c r="C282" s="248"/>
      <c r="D282" s="248"/>
      <c r="E282" s="248"/>
    </row>
    <row r="283" spans="3:5" s="247" customFormat="1">
      <c r="C283" s="248"/>
      <c r="D283" s="248"/>
      <c r="E283" s="248"/>
    </row>
    <row r="284" spans="3:5" s="247" customFormat="1">
      <c r="C284" s="248"/>
      <c r="D284" s="248"/>
      <c r="E284" s="248"/>
    </row>
    <row r="285" spans="3:5" s="247" customFormat="1">
      <c r="C285" s="248"/>
      <c r="D285" s="248"/>
      <c r="E285" s="248"/>
    </row>
    <row r="286" spans="3:5" s="247" customFormat="1">
      <c r="C286" s="248"/>
      <c r="D286" s="248"/>
      <c r="E286" s="248"/>
    </row>
    <row r="287" spans="3:5" s="247" customFormat="1">
      <c r="C287" s="248"/>
      <c r="D287" s="248"/>
      <c r="E287" s="248"/>
    </row>
    <row r="288" spans="3:5" s="247" customFormat="1">
      <c r="C288" s="248"/>
      <c r="D288" s="248"/>
      <c r="E288" s="248"/>
    </row>
    <row r="289" spans="3:5" s="247" customFormat="1">
      <c r="C289" s="248"/>
      <c r="D289" s="248"/>
      <c r="E289" s="248"/>
    </row>
    <row r="290" spans="3:5" s="247" customFormat="1">
      <c r="C290" s="248"/>
      <c r="D290" s="248"/>
      <c r="E290" s="248"/>
    </row>
    <row r="291" spans="3:5" s="247" customFormat="1">
      <c r="C291" s="248"/>
      <c r="D291" s="248"/>
      <c r="E291" s="248"/>
    </row>
    <row r="292" spans="3:5" s="247" customFormat="1">
      <c r="C292" s="248"/>
      <c r="D292" s="248"/>
      <c r="E292" s="248"/>
    </row>
    <row r="293" spans="3:5" s="247" customFormat="1">
      <c r="C293" s="248"/>
      <c r="D293" s="248"/>
      <c r="E293" s="248"/>
    </row>
    <row r="294" spans="3:5" s="247" customFormat="1">
      <c r="C294" s="248"/>
      <c r="D294" s="248"/>
      <c r="E294" s="248"/>
    </row>
    <row r="295" spans="3:5" s="247" customFormat="1">
      <c r="C295" s="248"/>
      <c r="D295" s="248"/>
      <c r="E295" s="248"/>
    </row>
    <row r="296" spans="3:5" s="247" customFormat="1">
      <c r="C296" s="248"/>
      <c r="D296" s="248"/>
      <c r="E296" s="248"/>
    </row>
    <row r="297" spans="3:5" s="247" customFormat="1">
      <c r="C297" s="248"/>
      <c r="D297" s="248"/>
      <c r="E297" s="248"/>
    </row>
    <row r="298" spans="3:5" s="247" customFormat="1">
      <c r="C298" s="248"/>
      <c r="D298" s="248"/>
      <c r="E298" s="248"/>
    </row>
    <row r="299" spans="3:5" s="247" customFormat="1">
      <c r="C299" s="248"/>
      <c r="D299" s="248"/>
      <c r="E299" s="248"/>
    </row>
    <row r="300" spans="3:5" s="247" customFormat="1">
      <c r="C300" s="248"/>
      <c r="D300" s="248"/>
      <c r="E300" s="248"/>
    </row>
    <row r="301" spans="3:5" s="247" customFormat="1">
      <c r="C301" s="248"/>
      <c r="D301" s="248"/>
      <c r="E301" s="248"/>
    </row>
    <row r="302" spans="3:5" s="247" customFormat="1">
      <c r="C302" s="248"/>
      <c r="D302" s="248"/>
      <c r="E302" s="248"/>
    </row>
    <row r="303" spans="3:5" s="247" customFormat="1">
      <c r="C303" s="248"/>
      <c r="D303" s="248"/>
      <c r="E303" s="248"/>
    </row>
    <row r="304" spans="3:5" s="247" customFormat="1">
      <c r="C304" s="248"/>
      <c r="D304" s="248"/>
      <c r="E304" s="248"/>
    </row>
    <row r="305" spans="3:5" s="247" customFormat="1">
      <c r="C305" s="248"/>
      <c r="D305" s="248"/>
      <c r="E305" s="248"/>
    </row>
    <row r="306" spans="3:5" s="247" customFormat="1">
      <c r="C306" s="248"/>
      <c r="D306" s="248"/>
      <c r="E306" s="248"/>
    </row>
    <row r="307" spans="3:5" s="247" customFormat="1">
      <c r="C307" s="248"/>
      <c r="D307" s="248"/>
      <c r="E307" s="248"/>
    </row>
    <row r="308" spans="3:5" s="247" customFormat="1">
      <c r="C308" s="248"/>
      <c r="D308" s="248"/>
      <c r="E308" s="248"/>
    </row>
    <row r="309" spans="3:5" s="247" customFormat="1">
      <c r="C309" s="248"/>
      <c r="D309" s="248"/>
      <c r="E309" s="248"/>
    </row>
    <row r="310" spans="3:5" s="247" customFormat="1">
      <c r="C310" s="248"/>
      <c r="D310" s="248"/>
      <c r="E310" s="248"/>
    </row>
    <row r="311" spans="3:5" s="247" customFormat="1">
      <c r="C311" s="248"/>
      <c r="D311" s="248"/>
      <c r="E311" s="248"/>
    </row>
    <row r="312" spans="3:5" s="247" customFormat="1">
      <c r="C312" s="248"/>
      <c r="D312" s="248"/>
      <c r="E312" s="248"/>
    </row>
    <row r="313" spans="3:5" s="247" customFormat="1">
      <c r="C313" s="248"/>
      <c r="D313" s="248"/>
      <c r="E313" s="248"/>
    </row>
    <row r="314" spans="3:5" s="247" customFormat="1">
      <c r="C314" s="248"/>
      <c r="D314" s="248"/>
      <c r="E314" s="248"/>
    </row>
    <row r="315" spans="3:5" s="247" customFormat="1">
      <c r="C315" s="248"/>
      <c r="D315" s="248"/>
      <c r="E315" s="248"/>
    </row>
    <row r="316" spans="3:5" s="247" customFormat="1">
      <c r="C316" s="248"/>
      <c r="D316" s="248"/>
      <c r="E316" s="248"/>
    </row>
    <row r="317" spans="3:5" s="247" customFormat="1">
      <c r="C317" s="248"/>
      <c r="D317" s="248"/>
      <c r="E317" s="248"/>
    </row>
    <row r="318" spans="3:5" s="247" customFormat="1">
      <c r="C318" s="248"/>
      <c r="D318" s="248"/>
      <c r="E318" s="248"/>
    </row>
    <row r="319" spans="3:5" s="247" customFormat="1">
      <c r="C319" s="248"/>
      <c r="D319" s="248"/>
      <c r="E319" s="248"/>
    </row>
    <row r="320" spans="3:5" s="247" customFormat="1">
      <c r="C320" s="248"/>
      <c r="D320" s="248"/>
      <c r="E320" s="248"/>
    </row>
    <row r="321" spans="3:5" s="247" customFormat="1">
      <c r="C321" s="248"/>
      <c r="D321" s="248"/>
      <c r="E321" s="248"/>
    </row>
    <row r="322" spans="3:5" s="247" customFormat="1">
      <c r="C322" s="248"/>
      <c r="D322" s="248"/>
      <c r="E322" s="248"/>
    </row>
    <row r="323" spans="3:5" s="247" customFormat="1">
      <c r="C323" s="248"/>
      <c r="D323" s="248"/>
      <c r="E323" s="248"/>
    </row>
    <row r="324" spans="3:5" s="247" customFormat="1">
      <c r="C324" s="248"/>
      <c r="D324" s="248"/>
      <c r="E324" s="248"/>
    </row>
    <row r="325" spans="3:5" s="247" customFormat="1">
      <c r="C325" s="248"/>
      <c r="D325" s="248"/>
      <c r="E325" s="248"/>
    </row>
    <row r="326" spans="3:5" s="247" customFormat="1">
      <c r="C326" s="248"/>
      <c r="D326" s="248"/>
      <c r="E326" s="248"/>
    </row>
    <row r="327" spans="3:5" s="247" customFormat="1">
      <c r="C327" s="248"/>
      <c r="D327" s="248"/>
      <c r="E327" s="248"/>
    </row>
    <row r="328" spans="3:5" s="247" customFormat="1">
      <c r="C328" s="248"/>
      <c r="D328" s="248"/>
      <c r="E328" s="248"/>
    </row>
    <row r="329" spans="3:5" s="247" customFormat="1">
      <c r="C329" s="248"/>
      <c r="D329" s="248"/>
      <c r="E329" s="248"/>
    </row>
    <row r="330" spans="3:5" s="247" customFormat="1">
      <c r="C330" s="248"/>
      <c r="D330" s="248"/>
      <c r="E330" s="248"/>
    </row>
    <row r="331" spans="3:5" s="247" customFormat="1">
      <c r="C331" s="248"/>
      <c r="D331" s="248"/>
      <c r="E331" s="248"/>
    </row>
    <row r="332" spans="3:5" s="247" customFormat="1">
      <c r="C332" s="248"/>
      <c r="D332" s="248"/>
      <c r="E332" s="248"/>
    </row>
    <row r="333" spans="3:5" s="247" customFormat="1">
      <c r="C333" s="248"/>
      <c r="D333" s="248"/>
      <c r="E333" s="248"/>
    </row>
    <row r="334" spans="3:5" s="247" customFormat="1">
      <c r="C334" s="248"/>
      <c r="D334" s="248"/>
      <c r="E334" s="248"/>
    </row>
    <row r="335" spans="3:5" s="247" customFormat="1">
      <c r="C335" s="248"/>
      <c r="D335" s="248"/>
      <c r="E335" s="248"/>
    </row>
    <row r="336" spans="3:5" s="247" customFormat="1">
      <c r="C336" s="248"/>
      <c r="D336" s="248"/>
      <c r="E336" s="248"/>
    </row>
    <row r="337" spans="3:5" s="247" customFormat="1">
      <c r="C337" s="248"/>
      <c r="D337" s="248"/>
      <c r="E337" s="248"/>
    </row>
    <row r="338" spans="3:5" s="247" customFormat="1">
      <c r="C338" s="248"/>
      <c r="D338" s="248"/>
      <c r="E338" s="248"/>
    </row>
    <row r="339" spans="3:5" s="247" customFormat="1">
      <c r="C339" s="248"/>
      <c r="D339" s="248"/>
      <c r="E339" s="248"/>
    </row>
    <row r="340" spans="3:5" s="247" customFormat="1">
      <c r="C340" s="248"/>
      <c r="D340" s="248"/>
      <c r="E340" s="248"/>
    </row>
    <row r="341" spans="3:5" s="247" customFormat="1">
      <c r="C341" s="248"/>
      <c r="D341" s="248"/>
      <c r="E341" s="248"/>
    </row>
    <row r="342" spans="3:5" s="247" customFormat="1">
      <c r="C342" s="248"/>
      <c r="D342" s="248"/>
      <c r="E342" s="248"/>
    </row>
    <row r="343" spans="3:5" s="247" customFormat="1">
      <c r="C343" s="248"/>
      <c r="D343" s="248"/>
      <c r="E343" s="248"/>
    </row>
    <row r="344" spans="3:5" s="247" customFormat="1">
      <c r="C344" s="248"/>
      <c r="D344" s="248"/>
      <c r="E344" s="248"/>
    </row>
    <row r="345" spans="3:5" s="247" customFormat="1">
      <c r="C345" s="248"/>
      <c r="D345" s="248"/>
      <c r="E345" s="248"/>
    </row>
    <row r="346" spans="3:5" s="247" customFormat="1">
      <c r="C346" s="248"/>
      <c r="D346" s="248"/>
      <c r="E346" s="248"/>
    </row>
    <row r="347" spans="3:5" s="247" customFormat="1">
      <c r="C347" s="248"/>
      <c r="D347" s="248"/>
      <c r="E347" s="248"/>
    </row>
    <row r="348" spans="3:5" s="247" customFormat="1">
      <c r="C348" s="248"/>
      <c r="D348" s="248"/>
      <c r="E348" s="248"/>
    </row>
    <row r="349" spans="3:5" s="247" customFormat="1">
      <c r="C349" s="248"/>
      <c r="D349" s="248"/>
      <c r="E349" s="248"/>
    </row>
    <row r="350" spans="3:5" s="247" customFormat="1">
      <c r="C350" s="248"/>
      <c r="D350" s="248"/>
      <c r="E350" s="248"/>
    </row>
    <row r="351" spans="3:5" s="247" customFormat="1">
      <c r="C351" s="248"/>
      <c r="D351" s="248"/>
      <c r="E351" s="248"/>
    </row>
    <row r="352" spans="3:5" s="247" customFormat="1">
      <c r="C352" s="248"/>
      <c r="D352" s="248"/>
      <c r="E352" s="248"/>
    </row>
    <row r="353" spans="3:5" s="247" customFormat="1">
      <c r="C353" s="248"/>
      <c r="D353" s="248"/>
      <c r="E353" s="248"/>
    </row>
    <row r="354" spans="3:5" s="247" customFormat="1">
      <c r="C354" s="248"/>
      <c r="D354" s="248"/>
      <c r="E354" s="248"/>
    </row>
    <row r="355" spans="3:5" s="247" customFormat="1">
      <c r="C355" s="248"/>
      <c r="D355" s="248"/>
      <c r="E355" s="248"/>
    </row>
    <row r="356" spans="3:5" s="247" customFormat="1">
      <c r="C356" s="248"/>
      <c r="D356" s="248"/>
      <c r="E356" s="248"/>
    </row>
    <row r="357" spans="3:5" s="247" customFormat="1">
      <c r="C357" s="248"/>
      <c r="D357" s="248"/>
      <c r="E357" s="248"/>
    </row>
    <row r="358" spans="3:5" s="247" customFormat="1">
      <c r="C358" s="248"/>
      <c r="D358" s="248"/>
      <c r="E358" s="248"/>
    </row>
    <row r="359" spans="3:5" s="247" customFormat="1">
      <c r="C359" s="248"/>
      <c r="D359" s="248"/>
      <c r="E359" s="248"/>
    </row>
    <row r="360" spans="3:5" s="247" customFormat="1">
      <c r="C360" s="248"/>
      <c r="D360" s="248"/>
      <c r="E360" s="248"/>
    </row>
    <row r="361" spans="3:5" s="247" customFormat="1">
      <c r="C361" s="248"/>
      <c r="D361" s="248"/>
      <c r="E361" s="248"/>
    </row>
    <row r="362" spans="3:5" s="247" customFormat="1">
      <c r="C362" s="248"/>
      <c r="D362" s="248"/>
      <c r="E362" s="248"/>
    </row>
    <row r="363" spans="3:5" s="247" customFormat="1">
      <c r="C363" s="248"/>
      <c r="D363" s="248"/>
      <c r="E363" s="248"/>
    </row>
    <row r="364" spans="3:5" s="247" customFormat="1">
      <c r="C364" s="248"/>
      <c r="D364" s="248"/>
      <c r="E364" s="248"/>
    </row>
    <row r="365" spans="3:5" s="247" customFormat="1">
      <c r="C365" s="248"/>
      <c r="D365" s="248"/>
      <c r="E365" s="248"/>
    </row>
    <row r="366" spans="3:5" s="247" customFormat="1">
      <c r="C366" s="248"/>
      <c r="D366" s="248"/>
      <c r="E366" s="248"/>
    </row>
    <row r="367" spans="3:5" s="247" customFormat="1">
      <c r="C367" s="248"/>
      <c r="D367" s="248"/>
      <c r="E367" s="248"/>
    </row>
    <row r="368" spans="3:5" s="247" customFormat="1">
      <c r="C368" s="248"/>
      <c r="D368" s="248"/>
      <c r="E368" s="248"/>
    </row>
    <row r="369" spans="3:5" s="247" customFormat="1">
      <c r="C369" s="248"/>
      <c r="D369" s="248"/>
      <c r="E369" s="248"/>
    </row>
    <row r="370" spans="3:5" s="247" customFormat="1">
      <c r="C370" s="248"/>
      <c r="D370" s="248"/>
      <c r="E370" s="248"/>
    </row>
    <row r="371" spans="3:5" s="247" customFormat="1">
      <c r="C371" s="248"/>
      <c r="D371" s="248"/>
      <c r="E371" s="248"/>
    </row>
    <row r="372" spans="3:5" s="247" customFormat="1">
      <c r="C372" s="248"/>
      <c r="D372" s="248"/>
      <c r="E372" s="248"/>
    </row>
    <row r="373" spans="3:5" s="247" customFormat="1">
      <c r="C373" s="248"/>
      <c r="D373" s="248"/>
      <c r="E373" s="248"/>
    </row>
    <row r="374" spans="3:5" s="247" customFormat="1">
      <c r="C374" s="248"/>
      <c r="D374" s="248"/>
      <c r="E374" s="248"/>
    </row>
    <row r="375" spans="3:5" s="247" customFormat="1">
      <c r="C375" s="248"/>
      <c r="D375" s="248"/>
      <c r="E375" s="248"/>
    </row>
    <row r="376" spans="3:5" s="247" customFormat="1">
      <c r="C376" s="248"/>
      <c r="D376" s="248"/>
      <c r="E376" s="248"/>
    </row>
    <row r="377" spans="3:5" s="247" customFormat="1">
      <c r="C377" s="248"/>
      <c r="D377" s="248"/>
      <c r="E377" s="248"/>
    </row>
    <row r="378" spans="3:5" s="247" customFormat="1">
      <c r="C378" s="248"/>
      <c r="D378" s="248"/>
      <c r="E378" s="248"/>
    </row>
    <row r="379" spans="3:5" s="247" customFormat="1">
      <c r="C379" s="248"/>
      <c r="D379" s="248"/>
      <c r="E379" s="248"/>
    </row>
    <row r="380" spans="3:5" s="247" customFormat="1">
      <c r="C380" s="248"/>
      <c r="D380" s="248"/>
      <c r="E380" s="248"/>
    </row>
    <row r="381" spans="3:5" s="247" customFormat="1">
      <c r="C381" s="248"/>
      <c r="D381" s="248"/>
      <c r="E381" s="248"/>
    </row>
    <row r="382" spans="3:5" s="247" customFormat="1">
      <c r="C382" s="248"/>
      <c r="D382" s="248"/>
      <c r="E382" s="248"/>
    </row>
    <row r="383" spans="3:5" s="247" customFormat="1">
      <c r="C383" s="248"/>
      <c r="D383" s="248"/>
      <c r="E383" s="248"/>
    </row>
    <row r="384" spans="3:5" s="247" customFormat="1">
      <c r="C384" s="248"/>
      <c r="D384" s="248"/>
      <c r="E384" s="248"/>
    </row>
    <row r="385" spans="3:5" s="247" customFormat="1">
      <c r="C385" s="248"/>
      <c r="D385" s="248"/>
      <c r="E385" s="248"/>
    </row>
    <row r="386" spans="3:5" s="247" customFormat="1">
      <c r="C386" s="248"/>
      <c r="D386" s="248"/>
      <c r="E386" s="248"/>
    </row>
    <row r="387" spans="3:5" s="247" customFormat="1">
      <c r="C387" s="248"/>
      <c r="D387" s="248"/>
      <c r="E387" s="248"/>
    </row>
    <row r="388" spans="3:5" s="247" customFormat="1">
      <c r="C388" s="248"/>
      <c r="D388" s="248"/>
      <c r="E388" s="248"/>
    </row>
    <row r="389" spans="3:5" s="247" customFormat="1">
      <c r="C389" s="248"/>
      <c r="D389" s="248"/>
      <c r="E389" s="248"/>
    </row>
    <row r="390" spans="3:5" s="247" customFormat="1">
      <c r="C390" s="248"/>
      <c r="D390" s="248"/>
      <c r="E390" s="248"/>
    </row>
    <row r="391" spans="3:5" s="247" customFormat="1">
      <c r="C391" s="248"/>
      <c r="D391" s="248"/>
      <c r="E391" s="248"/>
    </row>
    <row r="392" spans="3:5" s="247" customFormat="1">
      <c r="C392" s="248"/>
      <c r="D392" s="248"/>
      <c r="E392" s="248"/>
    </row>
    <row r="393" spans="3:5" s="247" customFormat="1">
      <c r="C393" s="248"/>
      <c r="D393" s="248"/>
      <c r="E393" s="248"/>
    </row>
    <row r="394" spans="3:5" s="247" customFormat="1">
      <c r="C394" s="248"/>
      <c r="D394" s="248"/>
      <c r="E394" s="248"/>
    </row>
    <row r="395" spans="3:5" s="247" customFormat="1">
      <c r="C395" s="248"/>
      <c r="D395" s="248"/>
      <c r="E395" s="248"/>
    </row>
    <row r="396" spans="3:5" s="247" customFormat="1">
      <c r="C396" s="248"/>
      <c r="D396" s="248"/>
      <c r="E396" s="248"/>
    </row>
    <row r="397" spans="3:5" s="247" customFormat="1">
      <c r="C397" s="248"/>
      <c r="D397" s="248"/>
      <c r="E397" s="248"/>
    </row>
    <row r="398" spans="3:5" s="247" customFormat="1">
      <c r="C398" s="248"/>
      <c r="D398" s="248"/>
      <c r="E398" s="248"/>
    </row>
    <row r="399" spans="3:5" s="247" customFormat="1">
      <c r="C399" s="248"/>
      <c r="D399" s="248"/>
      <c r="E399" s="248"/>
    </row>
    <row r="400" spans="3:5" s="247" customFormat="1">
      <c r="C400" s="248"/>
      <c r="D400" s="248"/>
      <c r="E400" s="248"/>
    </row>
    <row r="401" spans="3:5" s="247" customFormat="1">
      <c r="C401" s="248"/>
      <c r="D401" s="248"/>
      <c r="E401" s="248"/>
    </row>
    <row r="402" spans="3:5" s="247" customFormat="1">
      <c r="C402" s="248"/>
      <c r="D402" s="248"/>
      <c r="E402" s="248"/>
    </row>
    <row r="403" spans="3:5" s="247" customFormat="1">
      <c r="C403" s="248"/>
      <c r="D403" s="248"/>
      <c r="E403" s="248"/>
    </row>
    <row r="404" spans="3:5" s="247" customFormat="1">
      <c r="C404" s="248"/>
      <c r="D404" s="248"/>
      <c r="E404" s="248"/>
    </row>
    <row r="405" spans="3:5" s="247" customFormat="1">
      <c r="C405" s="248"/>
      <c r="D405" s="248"/>
      <c r="E405" s="248"/>
    </row>
    <row r="406" spans="3:5" s="247" customFormat="1">
      <c r="C406" s="248"/>
      <c r="D406" s="248"/>
      <c r="E406" s="248"/>
    </row>
    <row r="407" spans="3:5" s="247" customFormat="1">
      <c r="C407" s="248"/>
      <c r="D407" s="248"/>
      <c r="E407" s="248"/>
    </row>
    <row r="408" spans="3:5" s="247" customFormat="1">
      <c r="C408" s="248"/>
      <c r="D408" s="248"/>
      <c r="E408" s="248"/>
    </row>
    <row r="409" spans="3:5" s="247" customFormat="1">
      <c r="C409" s="248"/>
      <c r="D409" s="248"/>
      <c r="E409" s="248"/>
    </row>
    <row r="410" spans="3:5" s="247" customFormat="1">
      <c r="C410" s="248"/>
      <c r="D410" s="248"/>
      <c r="E410" s="248"/>
    </row>
    <row r="411" spans="3:5" s="247" customFormat="1">
      <c r="C411" s="248"/>
      <c r="D411" s="248"/>
      <c r="E411" s="248"/>
    </row>
    <row r="412" spans="3:5" s="247" customFormat="1">
      <c r="C412" s="248"/>
      <c r="D412" s="248"/>
      <c r="E412" s="248"/>
    </row>
    <row r="413" spans="3:5" s="247" customFormat="1">
      <c r="C413" s="248"/>
      <c r="D413" s="248"/>
      <c r="E413" s="248"/>
    </row>
    <row r="414" spans="3:5" s="247" customFormat="1">
      <c r="C414" s="248"/>
      <c r="D414" s="248"/>
      <c r="E414" s="248"/>
    </row>
    <row r="415" spans="3:5" s="247" customFormat="1">
      <c r="C415" s="248"/>
      <c r="D415" s="248"/>
      <c r="E415" s="248"/>
    </row>
    <row r="416" spans="3:5" s="247" customFormat="1">
      <c r="C416" s="248"/>
      <c r="D416" s="248"/>
      <c r="E416" s="248"/>
    </row>
    <row r="417" spans="3:5" s="247" customFormat="1">
      <c r="C417" s="248"/>
      <c r="D417" s="248"/>
      <c r="E417" s="248"/>
    </row>
    <row r="418" spans="3:5" s="247" customFormat="1">
      <c r="C418" s="248"/>
      <c r="D418" s="248"/>
      <c r="E418" s="248"/>
    </row>
    <row r="419" spans="3:5" s="247" customFormat="1">
      <c r="C419" s="248"/>
      <c r="D419" s="248"/>
      <c r="E419" s="248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N126:O126"/>
    <mergeCell ref="A129:B129"/>
    <mergeCell ref="G129:H129"/>
    <mergeCell ref="C121:K121"/>
    <mergeCell ref="C122:K122"/>
    <mergeCell ref="C123:K123"/>
    <mergeCell ref="A126:B126"/>
    <mergeCell ref="D126:E126"/>
    <mergeCell ref="G126:H126"/>
    <mergeCell ref="I126:M126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CCFF"/>
  </sheetPr>
  <dimension ref="A1:Y48"/>
  <sheetViews>
    <sheetView showZeros="0" topLeftCell="A43" zoomScaleNormal="100" zoomScaleSheetLayoutView="100" workbookViewId="0">
      <selection activeCell="L19" sqref="L19"/>
    </sheetView>
  </sheetViews>
  <sheetFormatPr defaultRowHeight="12.75" outlineLevelCol="1"/>
  <cols>
    <col min="1" max="1" width="3" style="2" customWidth="1"/>
    <col min="2" max="2" width="4.7109375" style="2" customWidth="1"/>
    <col min="3" max="3" width="7.7109375" style="2" customWidth="1"/>
    <col min="4" max="4" width="35.140625" style="2" customWidth="1"/>
    <col min="5" max="5" width="6.140625" style="2" customWidth="1" outlineLevel="1"/>
    <col min="6" max="6" width="11.140625" style="2" customWidth="1"/>
    <col min="7" max="7" width="10" style="2" customWidth="1"/>
    <col min="8" max="8" width="11.140625" style="2" customWidth="1"/>
    <col min="9" max="10" width="10" style="2" customWidth="1"/>
    <col min="11" max="11" width="15" style="2" customWidth="1"/>
    <col min="12" max="12" width="52.85546875" style="2" customWidth="1"/>
    <col min="13" max="16384" width="9.140625" style="2"/>
  </cols>
  <sheetData>
    <row r="1" spans="1:10">
      <c r="D1" s="8"/>
      <c r="E1" s="10"/>
      <c r="F1" s="10"/>
      <c r="G1" s="10"/>
      <c r="H1" s="389" t="s">
        <v>66</v>
      </c>
      <c r="I1" s="389"/>
      <c r="J1" s="389"/>
    </row>
    <row r="2" spans="1:10" ht="14.25">
      <c r="A2" s="395" t="s">
        <v>17</v>
      </c>
      <c r="B2" s="395"/>
      <c r="C2" s="395"/>
      <c r="D2" s="395"/>
      <c r="E2" s="395"/>
      <c r="F2" s="395"/>
      <c r="G2" s="395"/>
      <c r="H2" s="395"/>
      <c r="I2" s="395"/>
      <c r="J2" s="395"/>
    </row>
    <row r="3" spans="1:10">
      <c r="A3" s="396"/>
      <c r="B3" s="396"/>
      <c r="C3" s="396"/>
      <c r="D3" s="396"/>
      <c r="E3" s="396"/>
      <c r="F3" s="396"/>
      <c r="G3" s="396"/>
      <c r="H3" s="396"/>
      <c r="I3" s="396"/>
      <c r="J3" s="396"/>
    </row>
    <row r="4" spans="1:10">
      <c r="A4" s="397" t="s">
        <v>18</v>
      </c>
      <c r="B4" s="397"/>
      <c r="C4" s="397"/>
      <c r="D4" s="397"/>
      <c r="E4" s="397"/>
      <c r="F4" s="397"/>
      <c r="G4" s="397"/>
      <c r="H4" s="397"/>
      <c r="I4" s="397"/>
      <c r="J4" s="397"/>
    </row>
    <row r="5" spans="1:10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ht="24.75" customHeight="1">
      <c r="A6" s="394" t="s">
        <v>4</v>
      </c>
      <c r="B6" s="394"/>
      <c r="C6" s="394"/>
      <c r="D6" s="393" t="str">
        <f>PBK!C26</f>
        <v>JELGAVAS 2. INTERNĀTPAMATSKOLAS TELPU VIENKĀRŠOTĀ ATJAUNOŠANA. 1. KĀRTA</v>
      </c>
      <c r="E6" s="393"/>
      <c r="F6" s="393"/>
      <c r="G6" s="393"/>
      <c r="H6" s="393"/>
      <c r="I6" s="393"/>
      <c r="J6" s="393"/>
    </row>
    <row r="7" spans="1:10" s="4" customFormat="1" ht="16.5" customHeight="1">
      <c r="A7" s="360" t="s">
        <v>3</v>
      </c>
      <c r="B7" s="360"/>
      <c r="C7" s="360"/>
      <c r="D7" s="367" t="str">
        <f>PBK!C16</f>
        <v xml:space="preserve"> PAŠVALDĪBAS IZGLĪTĪBAS IESTĀDE  ''JELGAVAS 2. INTERNĀTPAMATSKOLA''</v>
      </c>
      <c r="E7" s="367"/>
      <c r="F7" s="367"/>
      <c r="G7" s="367"/>
      <c r="H7" s="367"/>
      <c r="I7" s="367"/>
      <c r="J7" s="367"/>
    </row>
    <row r="8" spans="1:10" s="4" customFormat="1" ht="16.5" customHeight="1">
      <c r="A8" s="360" t="s">
        <v>5</v>
      </c>
      <c r="B8" s="360"/>
      <c r="C8" s="360"/>
      <c r="D8" s="367" t="str">
        <f>PBK!C17</f>
        <v>FILOZOFU IELA 50, JELGAVA</v>
      </c>
      <c r="E8" s="367"/>
      <c r="F8" s="367"/>
      <c r="G8" s="367"/>
      <c r="H8" s="367"/>
      <c r="I8" s="367"/>
      <c r="J8" s="367"/>
    </row>
    <row r="9" spans="1:10" s="4" customFormat="1" ht="16.5" customHeight="1">
      <c r="A9" s="360" t="s">
        <v>50</v>
      </c>
      <c r="B9" s="360"/>
      <c r="C9" s="360"/>
      <c r="D9" s="367" t="str">
        <f>PBK!C18</f>
        <v xml:space="preserve"> PAŠVALDĪBAS IZGLĪTĪBAS IESTĀDE  ''JELGAVAS 2. INTERNĀTPAMATSKOLA''</v>
      </c>
      <c r="E9" s="367"/>
      <c r="F9" s="367"/>
      <c r="G9" s="367"/>
      <c r="H9" s="367"/>
      <c r="I9" s="367"/>
      <c r="J9" s="367"/>
    </row>
    <row r="10" spans="1:10" s="4" customFormat="1" ht="16.5" customHeight="1">
      <c r="A10" s="360" t="s">
        <v>6</v>
      </c>
      <c r="B10" s="360"/>
      <c r="C10" s="360"/>
      <c r="D10" s="367">
        <f>PBK!C19</f>
        <v>0</v>
      </c>
      <c r="E10" s="367"/>
      <c r="F10" s="367"/>
      <c r="G10" s="367"/>
      <c r="H10" s="367"/>
      <c r="I10" s="367"/>
      <c r="J10" s="367"/>
    </row>
    <row r="11" spans="1:10" s="4" customFormat="1" ht="16.5" customHeight="1">
      <c r="A11" s="360" t="s">
        <v>43</v>
      </c>
      <c r="B11" s="360"/>
      <c r="C11" s="360"/>
      <c r="D11" s="367">
        <f>PBK!C20</f>
        <v>0</v>
      </c>
      <c r="E11" s="367"/>
      <c r="F11" s="367"/>
      <c r="G11" s="367"/>
      <c r="H11" s="367"/>
      <c r="I11" s="367"/>
      <c r="J11" s="367"/>
    </row>
    <row r="12" spans="1:10" s="4" customFormat="1" ht="15">
      <c r="A12" s="6"/>
      <c r="B12" s="6"/>
      <c r="C12" s="6"/>
      <c r="D12" s="6"/>
      <c r="E12" s="6"/>
      <c r="F12" s="6"/>
      <c r="G12" s="7"/>
      <c r="H12" s="7"/>
      <c r="I12" s="7"/>
      <c r="J12" s="7"/>
    </row>
    <row r="13" spans="1:10" s="4" customFormat="1" ht="15">
      <c r="A13" s="6"/>
      <c r="B13" s="6"/>
      <c r="C13" s="6"/>
      <c r="D13" s="29" t="s">
        <v>58</v>
      </c>
      <c r="E13" s="368">
        <f>F39</f>
        <v>0</v>
      </c>
      <c r="F13" s="369"/>
      <c r="G13" s="7"/>
      <c r="H13" s="7"/>
      <c r="I13" s="7"/>
      <c r="J13" s="7"/>
    </row>
    <row r="14" spans="1:10" s="4" customFormat="1" ht="15">
      <c r="A14" s="6"/>
      <c r="B14" s="6"/>
      <c r="C14" s="6"/>
      <c r="D14" s="29" t="s">
        <v>28</v>
      </c>
      <c r="E14" s="370">
        <f>J34</f>
        <v>0</v>
      </c>
      <c r="F14" s="371"/>
      <c r="G14" s="7"/>
      <c r="H14" s="7"/>
      <c r="I14" s="7"/>
      <c r="J14" s="7"/>
    </row>
    <row r="15" spans="1:10" s="4" customFormat="1" ht="15">
      <c r="A15" s="6"/>
      <c r="B15" s="6"/>
      <c r="C15" s="6"/>
      <c r="D15" s="6"/>
      <c r="E15" s="6"/>
      <c r="F15" s="6"/>
      <c r="G15" s="7"/>
      <c r="H15" s="7"/>
      <c r="I15" s="7"/>
      <c r="J15" s="7"/>
    </row>
    <row r="16" spans="1:10" s="4" customFormat="1" ht="15">
      <c r="A16" s="6"/>
      <c r="B16" s="6"/>
      <c r="C16" s="6"/>
      <c r="D16" s="28" t="s">
        <v>68</v>
      </c>
      <c r="E16" s="30"/>
      <c r="F16" s="372"/>
      <c r="G16" s="372"/>
      <c r="H16" s="372"/>
      <c r="I16" s="7"/>
      <c r="J16" s="7"/>
    </row>
    <row r="17" spans="1:12" ht="13.5" thickBot="1"/>
    <row r="18" spans="1:12" ht="20.25" customHeight="1">
      <c r="A18" s="383" t="s">
        <v>1</v>
      </c>
      <c r="B18" s="363" t="s">
        <v>19</v>
      </c>
      <c r="C18" s="363" t="s">
        <v>20</v>
      </c>
      <c r="D18" s="361" t="s">
        <v>21</v>
      </c>
      <c r="E18" s="387"/>
      <c r="F18" s="385" t="s">
        <v>59</v>
      </c>
      <c r="G18" s="390" t="s">
        <v>22</v>
      </c>
      <c r="H18" s="361"/>
      <c r="I18" s="361"/>
      <c r="J18" s="391" t="s">
        <v>23</v>
      </c>
    </row>
    <row r="19" spans="1:12" ht="51" customHeight="1" thickBot="1">
      <c r="A19" s="384"/>
      <c r="B19" s="364"/>
      <c r="C19" s="364"/>
      <c r="D19" s="362"/>
      <c r="E19" s="388"/>
      <c r="F19" s="386"/>
      <c r="G19" s="140" t="s">
        <v>53</v>
      </c>
      <c r="H19" s="325" t="s">
        <v>54</v>
      </c>
      <c r="I19" s="325" t="s">
        <v>55</v>
      </c>
      <c r="J19" s="392"/>
    </row>
    <row r="20" spans="1:12" s="40" customFormat="1" ht="13.5" customHeight="1">
      <c r="A20" s="35"/>
      <c r="B20" s="36"/>
      <c r="C20" s="36"/>
      <c r="D20" s="37" t="s">
        <v>70</v>
      </c>
      <c r="E20" s="137"/>
      <c r="F20" s="145"/>
      <c r="G20" s="141"/>
      <c r="H20" s="38"/>
      <c r="I20" s="38"/>
      <c r="J20" s="39"/>
    </row>
    <row r="21" spans="1:12" s="40" customFormat="1" ht="25.5" customHeight="1">
      <c r="A21" s="131">
        <v>1</v>
      </c>
      <c r="B21" s="132" t="s">
        <v>69</v>
      </c>
      <c r="C21" s="132" t="s">
        <v>477</v>
      </c>
      <c r="D21" s="133" t="s">
        <v>82</v>
      </c>
      <c r="E21" s="138"/>
      <c r="F21" s="146">
        <f t="shared" ref="F21:F23" si="0">G21+H21+I21</f>
        <v>0</v>
      </c>
      <c r="G21" s="142">
        <f>'BS 1'!M33</f>
        <v>0</v>
      </c>
      <c r="H21" s="142">
        <f>'BS 1'!N33</f>
        <v>0</v>
      </c>
      <c r="I21" s="142">
        <f>'BS 1'!O33</f>
        <v>0</v>
      </c>
      <c r="J21" s="135">
        <f>'BS 1'!L31</f>
        <v>0</v>
      </c>
      <c r="L21" s="334"/>
    </row>
    <row r="22" spans="1:12" s="40" customFormat="1" ht="13.5" customHeight="1">
      <c r="A22" s="131">
        <v>2</v>
      </c>
      <c r="B22" s="132" t="s">
        <v>78</v>
      </c>
      <c r="C22" s="132" t="s">
        <v>478</v>
      </c>
      <c r="D22" s="133" t="s">
        <v>74</v>
      </c>
      <c r="E22" s="138"/>
      <c r="F22" s="146">
        <f t="shared" si="0"/>
        <v>0</v>
      </c>
      <c r="G22" s="142">
        <f>'DEM 1'!M100</f>
        <v>0</v>
      </c>
      <c r="H22" s="134">
        <f>'DEM 1'!N100</f>
        <v>0</v>
      </c>
      <c r="I22" s="134">
        <f>'DEM 1'!O100</f>
        <v>0</v>
      </c>
      <c r="J22" s="135">
        <f>'DEM 1'!L98</f>
        <v>0</v>
      </c>
      <c r="L22" s="334"/>
    </row>
    <row r="23" spans="1:12" s="40" customFormat="1" ht="13.5" customHeight="1">
      <c r="A23" s="131">
        <v>3</v>
      </c>
      <c r="B23" s="132" t="s">
        <v>79</v>
      </c>
      <c r="C23" s="132" t="s">
        <v>479</v>
      </c>
      <c r="D23" s="133" t="s">
        <v>146</v>
      </c>
      <c r="E23" s="138"/>
      <c r="F23" s="146">
        <f t="shared" si="0"/>
        <v>0</v>
      </c>
      <c r="G23" s="142">
        <f>'L D 1'!M37</f>
        <v>0</v>
      </c>
      <c r="H23" s="142">
        <f>'L D 1'!N37</f>
        <v>0</v>
      </c>
      <c r="I23" s="142">
        <f>'L D 1'!O37</f>
        <v>0</v>
      </c>
      <c r="J23" s="135">
        <f>'L D 1'!L35</f>
        <v>0</v>
      </c>
      <c r="L23" s="334"/>
    </row>
    <row r="24" spans="1:12" s="40" customFormat="1" ht="13.5" customHeight="1">
      <c r="A24" s="131">
        <v>4</v>
      </c>
      <c r="B24" s="132" t="s">
        <v>80</v>
      </c>
      <c r="C24" s="132" t="s">
        <v>480</v>
      </c>
      <c r="D24" s="133" t="s">
        <v>147</v>
      </c>
      <c r="E24" s="138"/>
      <c r="F24" s="146">
        <f>G24+H24+I24</f>
        <v>0</v>
      </c>
      <c r="G24" s="142">
        <f>'GRID 1'!M64</f>
        <v>0</v>
      </c>
      <c r="H24" s="142">
        <f>'GRID 1'!N64</f>
        <v>0</v>
      </c>
      <c r="I24" s="142">
        <f>'GRID 1'!O64</f>
        <v>0</v>
      </c>
      <c r="J24" s="135">
        <f>'GRID 1'!L62</f>
        <v>0</v>
      </c>
      <c r="L24" s="334"/>
    </row>
    <row r="25" spans="1:12" s="40" customFormat="1" ht="13.5" customHeight="1">
      <c r="A25" s="131">
        <v>5</v>
      </c>
      <c r="B25" s="132" t="s">
        <v>110</v>
      </c>
      <c r="C25" s="132" t="s">
        <v>481</v>
      </c>
      <c r="D25" s="133" t="s">
        <v>173</v>
      </c>
      <c r="E25" s="138"/>
      <c r="F25" s="146">
        <f>G25+H25+I25</f>
        <v>0</v>
      </c>
      <c r="G25" s="142">
        <f>'GRIES 1'!M37</f>
        <v>0</v>
      </c>
      <c r="H25" s="142">
        <f>'GRIES 1'!N37</f>
        <v>0</v>
      </c>
      <c r="I25" s="142">
        <f>'GRIES 1'!O37</f>
        <v>0</v>
      </c>
      <c r="J25" s="135">
        <f>'GRIES 1'!L35</f>
        <v>0</v>
      </c>
      <c r="L25" s="334"/>
    </row>
    <row r="26" spans="1:12" s="40" customFormat="1" ht="13.5" customHeight="1">
      <c r="A26" s="131">
        <v>6</v>
      </c>
      <c r="B26" s="132" t="s">
        <v>488</v>
      </c>
      <c r="C26" s="132" t="s">
        <v>482</v>
      </c>
      <c r="D26" s="133" t="s">
        <v>183</v>
      </c>
      <c r="E26" s="138"/>
      <c r="F26" s="146">
        <f>G26+H26+I26</f>
        <v>0</v>
      </c>
      <c r="G26" s="142">
        <f>'SIE 1'!M73</f>
        <v>0</v>
      </c>
      <c r="H26" s="142">
        <f>'SIE 1'!N73</f>
        <v>0</v>
      </c>
      <c r="I26" s="142">
        <f>'SIE 1'!O73</f>
        <v>0</v>
      </c>
      <c r="J26" s="135">
        <f>'SIE 1'!L71</f>
        <v>0</v>
      </c>
      <c r="L26" s="334"/>
    </row>
    <row r="27" spans="1:12" s="40" customFormat="1" ht="13.5" customHeight="1">
      <c r="A27" s="131"/>
      <c r="B27" s="132"/>
      <c r="C27" s="132"/>
      <c r="D27" s="136" t="s">
        <v>71</v>
      </c>
      <c r="E27" s="138"/>
      <c r="F27" s="146">
        <f t="shared" ref="F27:F30" si="1">G27+H27+I27</f>
        <v>0</v>
      </c>
      <c r="G27" s="142"/>
      <c r="H27" s="134"/>
      <c r="I27" s="134"/>
      <c r="J27" s="135"/>
    </row>
    <row r="28" spans="1:12" s="40" customFormat="1" ht="13.5" customHeight="1">
      <c r="A28" s="131">
        <v>7</v>
      </c>
      <c r="B28" s="132" t="s">
        <v>72</v>
      </c>
      <c r="C28" s="132" t="s">
        <v>483</v>
      </c>
      <c r="D28" s="182" t="s">
        <v>185</v>
      </c>
      <c r="E28" s="138"/>
      <c r="F28" s="146">
        <f t="shared" si="1"/>
        <v>0</v>
      </c>
      <c r="G28" s="142">
        <f>'EL 1'!M75</f>
        <v>0</v>
      </c>
      <c r="H28" s="142">
        <f>'EL 1'!N75</f>
        <v>0</v>
      </c>
      <c r="I28" s="142">
        <f>'EL 1'!O75</f>
        <v>0</v>
      </c>
      <c r="J28" s="135">
        <f>'EL 1'!L73</f>
        <v>0</v>
      </c>
      <c r="L28" s="334"/>
    </row>
    <row r="29" spans="1:12" s="40" customFormat="1" ht="13.5" customHeight="1">
      <c r="A29" s="131">
        <v>8</v>
      </c>
      <c r="B29" s="337" t="s">
        <v>81</v>
      </c>
      <c r="C29" s="132" t="s">
        <v>484</v>
      </c>
      <c r="D29" s="133" t="s">
        <v>186</v>
      </c>
      <c r="E29" s="138"/>
      <c r="F29" s="146">
        <f t="shared" si="1"/>
        <v>0</v>
      </c>
      <c r="G29" s="142">
        <f>'UK 1'!M92</f>
        <v>0</v>
      </c>
      <c r="H29" s="142">
        <f>'UK 1'!N92</f>
        <v>0</v>
      </c>
      <c r="I29" s="142">
        <f>'UK 1'!O92</f>
        <v>0</v>
      </c>
      <c r="J29" s="135">
        <f>'UK 1'!L90</f>
        <v>0</v>
      </c>
      <c r="L29" s="334"/>
    </row>
    <row r="30" spans="1:12" s="40" customFormat="1" ht="37.5" customHeight="1">
      <c r="A30" s="131">
        <v>9</v>
      </c>
      <c r="B30" s="132" t="s">
        <v>184</v>
      </c>
      <c r="C30" s="132" t="s">
        <v>485</v>
      </c>
      <c r="D30" s="133" t="s">
        <v>420</v>
      </c>
      <c r="E30" s="138"/>
      <c r="F30" s="146"/>
      <c r="G30" s="142"/>
      <c r="H30" s="142"/>
      <c r="I30" s="142"/>
      <c r="J30" s="135"/>
      <c r="L30" s="334"/>
    </row>
    <row r="31" spans="1:12" s="40" customFormat="1" ht="13.5" customHeight="1">
      <c r="A31" s="131">
        <v>10</v>
      </c>
      <c r="B31" s="132" t="s">
        <v>315</v>
      </c>
      <c r="C31" s="132" t="s">
        <v>486</v>
      </c>
      <c r="D31" s="133" t="s">
        <v>313</v>
      </c>
      <c r="E31" s="138"/>
      <c r="F31" s="146">
        <f t="shared" ref="F31" si="2">G31+H31+I31</f>
        <v>0</v>
      </c>
      <c r="G31" s="142">
        <f>'APK 1'!M35</f>
        <v>0</v>
      </c>
      <c r="H31" s="142">
        <f>'APK 1'!N35</f>
        <v>0</v>
      </c>
      <c r="I31" s="142">
        <f>'APK 1'!O35</f>
        <v>0</v>
      </c>
      <c r="J31" s="135">
        <f>'APK 1'!L33</f>
        <v>0</v>
      </c>
      <c r="L31" s="334"/>
    </row>
    <row r="32" spans="1:12" s="40" customFormat="1" ht="13.5" customHeight="1">
      <c r="A32" s="131">
        <v>11</v>
      </c>
      <c r="B32" s="132" t="s">
        <v>316</v>
      </c>
      <c r="C32" s="132" t="s">
        <v>487</v>
      </c>
      <c r="D32" s="133" t="s">
        <v>317</v>
      </c>
      <c r="E32" s="138"/>
      <c r="F32" s="146">
        <f t="shared" ref="F32" si="3">G32+H32+I32</f>
        <v>0</v>
      </c>
      <c r="G32" s="142">
        <f>'VENT 1'!M123</f>
        <v>0</v>
      </c>
      <c r="H32" s="142">
        <f>'VENT 1'!N123</f>
        <v>0</v>
      </c>
      <c r="I32" s="142">
        <f>'VENT 1'!O123</f>
        <v>0</v>
      </c>
      <c r="J32" s="135">
        <f>'VENT 1'!L121</f>
        <v>0</v>
      </c>
      <c r="L32" s="334"/>
    </row>
    <row r="33" spans="1:25" s="1" customFormat="1" ht="13.5" customHeight="1" thickBot="1">
      <c r="A33" s="31"/>
      <c r="B33" s="32"/>
      <c r="C33" s="32"/>
      <c r="D33" s="49"/>
      <c r="E33" s="139"/>
      <c r="F33" s="147">
        <f>G33+H33+I33</f>
        <v>0</v>
      </c>
      <c r="G33" s="143"/>
      <c r="H33" s="33"/>
      <c r="I33" s="33"/>
      <c r="J33" s="27"/>
    </row>
    <row r="34" spans="1:25" ht="13.5" thickBot="1">
      <c r="A34" s="379"/>
      <c r="B34" s="380"/>
      <c r="C34" s="380"/>
      <c r="D34" s="380"/>
      <c r="E34" s="61"/>
      <c r="F34" s="148">
        <f>SUM(F21:F33)</f>
        <v>0</v>
      </c>
      <c r="G34" s="144">
        <f>SUM(G21:G33)</f>
        <v>0</v>
      </c>
      <c r="H34" s="41">
        <f>SUM(H21:H33)</f>
        <v>0</v>
      </c>
      <c r="I34" s="41">
        <f>SUM(I21:I33)</f>
        <v>0</v>
      </c>
      <c r="J34" s="62">
        <f>SUM(J21:J33)</f>
        <v>0</v>
      </c>
      <c r="K34" s="47"/>
    </row>
    <row r="35" spans="1:25">
      <c r="A35" s="381" t="s">
        <v>60</v>
      </c>
      <c r="B35" s="382"/>
      <c r="C35" s="382"/>
      <c r="D35" s="382"/>
      <c r="E35" s="53" t="s">
        <v>506</v>
      </c>
      <c r="F35" s="149"/>
      <c r="K35" s="47"/>
    </row>
    <row r="36" spans="1:25">
      <c r="A36" s="375" t="s">
        <v>24</v>
      </c>
      <c r="B36" s="376"/>
      <c r="C36" s="376"/>
      <c r="D36" s="376"/>
      <c r="E36" s="50"/>
      <c r="F36" s="150"/>
    </row>
    <row r="37" spans="1:25">
      <c r="A37" s="377" t="s">
        <v>25</v>
      </c>
      <c r="B37" s="378"/>
      <c r="C37" s="378"/>
      <c r="D37" s="378"/>
      <c r="E37" s="52" t="s">
        <v>506</v>
      </c>
      <c r="F37" s="150"/>
    </row>
    <row r="38" spans="1:25" ht="16.5" thickBot="1">
      <c r="A38" s="365" t="s">
        <v>26</v>
      </c>
      <c r="B38" s="366"/>
      <c r="C38" s="366"/>
      <c r="D38" s="366"/>
      <c r="E38" s="158">
        <v>0.2359</v>
      </c>
      <c r="F38" s="159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ht="13.5" thickBot="1">
      <c r="A39" s="379" t="s">
        <v>27</v>
      </c>
      <c r="B39" s="380"/>
      <c r="C39" s="380"/>
      <c r="D39" s="380"/>
      <c r="E39" s="61"/>
      <c r="F39" s="160">
        <f>F38+F37+F36+F35+F34</f>
        <v>0</v>
      </c>
      <c r="H39" s="374"/>
      <c r="I39" s="374"/>
      <c r="K39" s="42"/>
    </row>
    <row r="40" spans="1:25">
      <c r="E40" s="51"/>
      <c r="H40" s="43"/>
    </row>
    <row r="41" spans="1:25">
      <c r="A41" s="353" t="s">
        <v>14</v>
      </c>
      <c r="B41" s="353"/>
      <c r="C41" s="353"/>
      <c r="D41" s="25">
        <f>PBK!C36</f>
        <v>0</v>
      </c>
      <c r="E41" s="51"/>
      <c r="F41" s="373">
        <f>PBK!D36</f>
        <v>0</v>
      </c>
      <c r="G41" s="353"/>
    </row>
    <row r="42" spans="1:25">
      <c r="D42" s="24" t="s">
        <v>47</v>
      </c>
      <c r="E42" s="51"/>
    </row>
    <row r="43" spans="1:25">
      <c r="A43" s="353" t="s">
        <v>15</v>
      </c>
      <c r="B43" s="353"/>
      <c r="C43" s="353"/>
      <c r="D43" s="2">
        <f>PBK!C39</f>
        <v>0</v>
      </c>
    </row>
    <row r="45" spans="1:25">
      <c r="A45" s="353" t="s">
        <v>29</v>
      </c>
      <c r="B45" s="353"/>
      <c r="C45" s="353"/>
      <c r="D45" s="58">
        <f>PBK!C41</f>
        <v>0</v>
      </c>
      <c r="F45" s="373">
        <f>F41</f>
        <v>0</v>
      </c>
      <c r="G45" s="353"/>
    </row>
    <row r="46" spans="1:25">
      <c r="D46" s="24" t="s">
        <v>47</v>
      </c>
    </row>
    <row r="48" spans="1:25">
      <c r="A48" s="353"/>
      <c r="B48" s="353"/>
      <c r="C48" s="353"/>
      <c r="D48" s="2">
        <f>PBK!C44</f>
        <v>0</v>
      </c>
    </row>
  </sheetData>
  <mergeCells count="40">
    <mergeCell ref="H1:J1"/>
    <mergeCell ref="G18:I18"/>
    <mergeCell ref="J18:J19"/>
    <mergeCell ref="D6:J6"/>
    <mergeCell ref="A10:C10"/>
    <mergeCell ref="D10:J10"/>
    <mergeCell ref="D8:J8"/>
    <mergeCell ref="D9:J9"/>
    <mergeCell ref="A6:C6"/>
    <mergeCell ref="A7:C7"/>
    <mergeCell ref="A2:J2"/>
    <mergeCell ref="A3:J3"/>
    <mergeCell ref="A4:J4"/>
    <mergeCell ref="D7:J7"/>
    <mergeCell ref="A8:C8"/>
    <mergeCell ref="B18:B19"/>
    <mergeCell ref="A48:C48"/>
    <mergeCell ref="F16:H16"/>
    <mergeCell ref="A41:C41"/>
    <mergeCell ref="F41:G41"/>
    <mergeCell ref="H39:I39"/>
    <mergeCell ref="A36:D36"/>
    <mergeCell ref="A37:D37"/>
    <mergeCell ref="A39:D39"/>
    <mergeCell ref="A35:D35"/>
    <mergeCell ref="A18:A19"/>
    <mergeCell ref="A34:D34"/>
    <mergeCell ref="F18:F19"/>
    <mergeCell ref="E18:E19"/>
    <mergeCell ref="A43:C43"/>
    <mergeCell ref="A45:C45"/>
    <mergeCell ref="F45:G45"/>
    <mergeCell ref="A9:C9"/>
    <mergeCell ref="D18:D19"/>
    <mergeCell ref="C18:C19"/>
    <mergeCell ref="A38:D38"/>
    <mergeCell ref="A11:C11"/>
    <mergeCell ref="D11:J11"/>
    <mergeCell ref="E13:F13"/>
    <mergeCell ref="E14:F14"/>
  </mergeCells>
  <phoneticPr fontId="0" type="noConversion"/>
  <pageMargins left="0.55118110236220474" right="0.51181102362204722" top="0.98425196850393704" bottom="0.82677165354330717" header="0.51181102362204722" footer="0.51181102362204722"/>
  <pageSetup paperSize="9" scale="8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9"/>
  <sheetViews>
    <sheetView topLeftCell="A31" zoomScaleNormal="100" zoomScaleSheetLayoutView="100" workbookViewId="0">
      <selection activeCell="O15" sqref="O15:P15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6384" width="9.140625" style="54"/>
  </cols>
  <sheetData>
    <row r="1" spans="1:16" s="81" customFormat="1" ht="10.5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69</v>
      </c>
    </row>
    <row r="3" spans="1:16" s="81" customFormat="1">
      <c r="C3" s="419" t="s">
        <v>82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>
      <c r="A12" s="152"/>
      <c r="B12" s="152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</row>
    <row r="13" spans="1:16" s="81" customFormat="1">
      <c r="A13" s="415" t="s">
        <v>100</v>
      </c>
      <c r="B13" s="415"/>
      <c r="C13" s="415"/>
      <c r="D13" s="415"/>
      <c r="E13" s="415"/>
      <c r="F13" s="415"/>
      <c r="G13" s="415"/>
      <c r="H13" s="153"/>
      <c r="I13" s="153"/>
      <c r="J13" s="153"/>
      <c r="K13" s="416" t="s">
        <v>44</v>
      </c>
      <c r="L13" s="416"/>
      <c r="M13" s="416"/>
      <c r="N13" s="417">
        <f>P33</f>
        <v>0</v>
      </c>
      <c r="O13" s="416"/>
      <c r="P13" s="87" t="s">
        <v>51</v>
      </c>
    </row>
    <row r="14" spans="1:16" s="81" customFormat="1">
      <c r="A14" s="152"/>
      <c r="B14" s="152"/>
      <c r="C14" s="152"/>
      <c r="D14" s="152"/>
      <c r="E14" s="152"/>
      <c r="F14" s="152"/>
      <c r="G14" s="152"/>
      <c r="H14" s="153"/>
      <c r="I14" s="153"/>
      <c r="J14" s="153"/>
      <c r="K14" s="153"/>
      <c r="L14" s="153"/>
      <c r="M14" s="153"/>
      <c r="N14" s="154"/>
      <c r="O14" s="153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155"/>
      <c r="J16" s="155"/>
      <c r="K16" s="155"/>
      <c r="L16" s="89"/>
      <c r="M16" s="89"/>
      <c r="N16" s="89"/>
      <c r="O16" s="156"/>
      <c r="P16" s="156"/>
    </row>
    <row r="17" spans="1:17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17" s="92" customFormat="1" ht="48.7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17" s="92" customFormat="1" ht="13.5" thickBot="1">
      <c r="A19" s="122" t="s">
        <v>38</v>
      </c>
      <c r="B19" s="123" t="s">
        <v>39</v>
      </c>
      <c r="C19" s="124">
        <v>3</v>
      </c>
      <c r="D19" s="125">
        <v>4</v>
      </c>
      <c r="E19" s="124">
        <v>5</v>
      </c>
      <c r="F19" s="125">
        <v>6</v>
      </c>
      <c r="G19" s="124">
        <v>7</v>
      </c>
      <c r="H19" s="124">
        <v>8</v>
      </c>
      <c r="I19" s="125">
        <v>9</v>
      </c>
      <c r="J19" s="125">
        <v>10</v>
      </c>
      <c r="K19" s="124">
        <v>11</v>
      </c>
      <c r="L19" s="124">
        <v>12</v>
      </c>
      <c r="M19" s="124">
        <v>13</v>
      </c>
      <c r="N19" s="125">
        <v>14</v>
      </c>
      <c r="O19" s="125">
        <v>15</v>
      </c>
      <c r="P19" s="126">
        <v>16</v>
      </c>
    </row>
    <row r="20" spans="1:17" ht="16.5" customHeight="1">
      <c r="A20" s="66"/>
      <c r="B20" s="67"/>
      <c r="C20" s="63" t="s">
        <v>83</v>
      </c>
      <c r="D20" s="68"/>
      <c r="E20" s="129">
        <v>2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</row>
    <row r="21" spans="1:17" s="169" customFormat="1">
      <c r="A21" s="164">
        <v>1</v>
      </c>
      <c r="B21" s="165" t="s">
        <v>86</v>
      </c>
      <c r="C21" s="166" t="s">
        <v>89</v>
      </c>
      <c r="D21" s="165" t="s">
        <v>73</v>
      </c>
      <c r="E21" s="167">
        <v>1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</row>
    <row r="22" spans="1:17" s="169" customFormat="1">
      <c r="A22" s="164">
        <v>2</v>
      </c>
      <c r="B22" s="165" t="s">
        <v>86</v>
      </c>
      <c r="C22" s="163" t="s">
        <v>92</v>
      </c>
      <c r="D22" s="165" t="s">
        <v>73</v>
      </c>
      <c r="E22" s="167">
        <v>1</v>
      </c>
      <c r="F22" s="168"/>
      <c r="G22" s="70"/>
      <c r="H22" s="69"/>
      <c r="I22" s="70"/>
      <c r="J22" s="70"/>
      <c r="K22" s="70"/>
      <c r="L22" s="70"/>
      <c r="M22" s="70"/>
      <c r="N22" s="70"/>
      <c r="O22" s="70"/>
      <c r="P22" s="71"/>
    </row>
    <row r="23" spans="1:17" s="169" customFormat="1">
      <c r="A23" s="164">
        <v>3</v>
      </c>
      <c r="B23" s="165" t="s">
        <v>86</v>
      </c>
      <c r="C23" s="163" t="s">
        <v>93</v>
      </c>
      <c r="D23" s="165" t="s">
        <v>73</v>
      </c>
      <c r="E23" s="167">
        <v>1</v>
      </c>
      <c r="F23" s="168"/>
      <c r="G23" s="70"/>
      <c r="H23" s="69"/>
      <c r="I23" s="70"/>
      <c r="J23" s="70"/>
      <c r="K23" s="70"/>
      <c r="L23" s="70"/>
      <c r="M23" s="70"/>
      <c r="N23" s="70"/>
      <c r="O23" s="70"/>
      <c r="P23" s="71"/>
    </row>
    <row r="24" spans="1:17" s="169" customFormat="1">
      <c r="A24" s="164">
        <v>4</v>
      </c>
      <c r="B24" s="165" t="s">
        <v>86</v>
      </c>
      <c r="C24" s="166" t="s">
        <v>90</v>
      </c>
      <c r="D24" s="165" t="s">
        <v>91</v>
      </c>
      <c r="E24" s="167">
        <f>E21</f>
        <v>1</v>
      </c>
      <c r="F24" s="168"/>
      <c r="G24" s="70"/>
      <c r="H24" s="69"/>
      <c r="I24" s="70"/>
      <c r="J24" s="70"/>
      <c r="K24" s="70"/>
      <c r="L24" s="70"/>
      <c r="M24" s="70"/>
      <c r="N24" s="70"/>
      <c r="O24" s="70"/>
      <c r="P24" s="71"/>
    </row>
    <row r="25" spans="1:17" s="169" customFormat="1">
      <c r="A25" s="164">
        <v>5</v>
      </c>
      <c r="B25" s="165" t="s">
        <v>86</v>
      </c>
      <c r="C25" s="166" t="s">
        <v>94</v>
      </c>
      <c r="D25" s="165" t="s">
        <v>73</v>
      </c>
      <c r="E25" s="167">
        <v>1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</row>
    <row r="26" spans="1:17" s="169" customFormat="1">
      <c r="A26" s="164">
        <v>6</v>
      </c>
      <c r="B26" s="165" t="s">
        <v>86</v>
      </c>
      <c r="C26" s="166" t="s">
        <v>95</v>
      </c>
      <c r="D26" s="165" t="s">
        <v>73</v>
      </c>
      <c r="E26" s="167">
        <v>1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</row>
    <row r="27" spans="1:17" s="169" customFormat="1">
      <c r="A27" s="164">
        <v>7</v>
      </c>
      <c r="B27" s="165" t="s">
        <v>86</v>
      </c>
      <c r="C27" s="166" t="s">
        <v>96</v>
      </c>
      <c r="D27" s="165" t="s">
        <v>73</v>
      </c>
      <c r="E27" s="167">
        <v>1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</row>
    <row r="28" spans="1:17" s="169" customFormat="1">
      <c r="A28" s="164">
        <v>8</v>
      </c>
      <c r="B28" s="165" t="s">
        <v>84</v>
      </c>
      <c r="C28" s="170" t="s">
        <v>97</v>
      </c>
      <c r="D28" s="165" t="s">
        <v>88</v>
      </c>
      <c r="E28" s="167">
        <f>E20</f>
        <v>2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</row>
    <row r="29" spans="1:17" s="169" customFormat="1">
      <c r="A29" s="164">
        <v>9</v>
      </c>
      <c r="B29" s="165" t="s">
        <v>84</v>
      </c>
      <c r="C29" s="170" t="s">
        <v>98</v>
      </c>
      <c r="D29" s="171" t="s">
        <v>88</v>
      </c>
      <c r="E29" s="172">
        <f>E20</f>
        <v>2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</row>
    <row r="30" spans="1:17" ht="14.25" customHeight="1" thickBot="1">
      <c r="A30" s="95"/>
      <c r="B30" s="118"/>
      <c r="C30" s="96"/>
      <c r="D30" s="97"/>
      <c r="E30" s="98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100"/>
      <c r="Q30" s="55"/>
    </row>
    <row r="31" spans="1:17">
      <c r="A31" s="127"/>
      <c r="B31" s="128"/>
      <c r="C31" s="400" t="s">
        <v>13</v>
      </c>
      <c r="D31" s="401"/>
      <c r="E31" s="401"/>
      <c r="F31" s="401"/>
      <c r="G31" s="401"/>
      <c r="H31" s="401"/>
      <c r="I31" s="401"/>
      <c r="J31" s="401"/>
      <c r="K31" s="402"/>
      <c r="L31" s="59"/>
      <c r="M31" s="59"/>
      <c r="N31" s="59"/>
      <c r="O31" s="59"/>
      <c r="P31" s="60"/>
    </row>
    <row r="32" spans="1:17">
      <c r="A32" s="101"/>
      <c r="C32" s="403" t="s">
        <v>62</v>
      </c>
      <c r="D32" s="403"/>
      <c r="E32" s="403"/>
      <c r="F32" s="403"/>
      <c r="G32" s="403"/>
      <c r="H32" s="403"/>
      <c r="I32" s="403"/>
      <c r="J32" s="403"/>
      <c r="K32" s="403"/>
      <c r="L32" s="103"/>
      <c r="M32" s="103"/>
      <c r="N32" s="104"/>
      <c r="O32" s="103"/>
      <c r="P32" s="105"/>
    </row>
    <row r="33" spans="1:16" ht="13.5" thickBot="1">
      <c r="A33" s="106"/>
      <c r="B33" s="107"/>
      <c r="C33" s="404" t="s">
        <v>40</v>
      </c>
      <c r="D33" s="404"/>
      <c r="E33" s="404"/>
      <c r="F33" s="404"/>
      <c r="G33" s="404"/>
      <c r="H33" s="404"/>
      <c r="I33" s="404"/>
      <c r="J33" s="404"/>
      <c r="K33" s="404"/>
      <c r="L33" s="108"/>
      <c r="M33" s="108"/>
      <c r="N33" s="108"/>
      <c r="O33" s="108"/>
      <c r="P33" s="109"/>
    </row>
    <row r="34" spans="1:16">
      <c r="A34" s="81"/>
      <c r="B34" s="81"/>
      <c r="C34" s="344"/>
      <c r="D34" s="344"/>
      <c r="E34" s="344"/>
      <c r="F34" s="344"/>
      <c r="G34" s="344"/>
      <c r="H34" s="344"/>
      <c r="I34" s="344"/>
      <c r="J34" s="344"/>
      <c r="K34" s="344"/>
      <c r="L34" s="345"/>
      <c r="M34" s="345"/>
      <c r="N34" s="345"/>
      <c r="O34" s="345"/>
      <c r="P34" s="345"/>
    </row>
    <row r="35" spans="1:16" s="81" customFormat="1">
      <c r="C35" s="82"/>
      <c r="D35" s="82"/>
      <c r="E35" s="82"/>
    </row>
    <row r="36" spans="1:16" s="81" customFormat="1">
      <c r="A36" s="399" t="s">
        <v>14</v>
      </c>
      <c r="B36" s="399"/>
      <c r="C36" s="110"/>
      <c r="D36" s="405"/>
      <c r="E36" s="406"/>
      <c r="G36" s="399" t="s">
        <v>41</v>
      </c>
      <c r="H36" s="399"/>
      <c r="I36" s="407"/>
      <c r="J36" s="407"/>
      <c r="K36" s="407"/>
      <c r="L36" s="407"/>
      <c r="M36" s="407"/>
      <c r="N36" s="398"/>
      <c r="O36" s="399"/>
    </row>
    <row r="37" spans="1:16" s="81" customFormat="1">
      <c r="C37" s="119" t="s">
        <v>47</v>
      </c>
      <c r="D37" s="82"/>
      <c r="E37" s="82"/>
      <c r="K37" s="119" t="s">
        <v>47</v>
      </c>
    </row>
    <row r="38" spans="1:16" s="81" customFormat="1">
      <c r="C38" s="82"/>
      <c r="D38" s="82"/>
      <c r="E38" s="82"/>
    </row>
    <row r="39" spans="1:16" s="81" customFormat="1">
      <c r="A39" s="399" t="s">
        <v>15</v>
      </c>
      <c r="B39" s="399"/>
      <c r="C39" s="82"/>
      <c r="D39" s="82"/>
      <c r="E39" s="82"/>
      <c r="G39" s="399"/>
      <c r="H39" s="399"/>
    </row>
    <row r="40" spans="1:16" s="81" customFormat="1">
      <c r="C40" s="82"/>
      <c r="D40" s="82"/>
      <c r="E40" s="82"/>
    </row>
    <row r="41" spans="1:16" s="81" customFormat="1">
      <c r="C41" s="82"/>
      <c r="D41" s="82"/>
      <c r="E41" s="82"/>
    </row>
    <row r="42" spans="1:16" s="81" customFormat="1">
      <c r="C42" s="82"/>
      <c r="D42" s="82"/>
      <c r="E42" s="82"/>
    </row>
    <row r="43" spans="1:16" s="81" customFormat="1">
      <c r="C43" s="82"/>
      <c r="D43" s="82"/>
      <c r="E43" s="82"/>
    </row>
    <row r="44" spans="1:16" s="81" customFormat="1">
      <c r="C44" s="82"/>
      <c r="D44" s="82"/>
      <c r="E44" s="82"/>
    </row>
    <row r="45" spans="1:16" s="81" customFormat="1">
      <c r="C45" s="82"/>
      <c r="D45" s="82"/>
      <c r="E45" s="82"/>
    </row>
    <row r="46" spans="1:16" s="81" customFormat="1">
      <c r="C46" s="82"/>
      <c r="D46" s="82"/>
      <c r="E46" s="82"/>
    </row>
    <row r="47" spans="1:16" s="81" customFormat="1">
      <c r="C47" s="82"/>
      <c r="D47" s="82"/>
      <c r="E47" s="82"/>
    </row>
    <row r="48" spans="1:16" s="81" customFormat="1">
      <c r="C48" s="82"/>
      <c r="D48" s="82"/>
      <c r="E48" s="82"/>
    </row>
    <row r="49" spans="3:5" s="81" customFormat="1">
      <c r="C49" s="82"/>
      <c r="D49" s="82"/>
      <c r="E49" s="82"/>
    </row>
    <row r="50" spans="3:5" s="81" customFormat="1">
      <c r="C50" s="82"/>
      <c r="D50" s="82"/>
      <c r="E50" s="82"/>
    </row>
    <row r="51" spans="3:5" s="81" customFormat="1">
      <c r="C51" s="82"/>
      <c r="D51" s="82"/>
      <c r="E51" s="82"/>
    </row>
    <row r="52" spans="3:5" s="81" customFormat="1">
      <c r="C52" s="82"/>
      <c r="D52" s="82"/>
      <c r="E52" s="82"/>
    </row>
    <row r="53" spans="3:5" s="81" customFormat="1">
      <c r="C53" s="82"/>
      <c r="D53" s="82"/>
      <c r="E53" s="82"/>
    </row>
    <row r="54" spans="3:5" s="81" customFormat="1">
      <c r="C54" s="82"/>
      <c r="D54" s="82"/>
      <c r="E54" s="82"/>
    </row>
    <row r="55" spans="3:5" s="81" customFormat="1">
      <c r="C55" s="82"/>
      <c r="D55" s="82"/>
      <c r="E55" s="82"/>
    </row>
    <row r="56" spans="3:5" s="81" customFormat="1">
      <c r="C56" s="82"/>
      <c r="D56" s="82"/>
      <c r="E56" s="82"/>
    </row>
    <row r="57" spans="3:5" s="81" customFormat="1">
      <c r="C57" s="82"/>
      <c r="D57" s="82"/>
      <c r="E57" s="82"/>
    </row>
    <row r="58" spans="3:5" s="81" customFormat="1">
      <c r="C58" s="82"/>
      <c r="D58" s="82"/>
      <c r="E58" s="82"/>
    </row>
    <row r="59" spans="3:5" s="81" customFormat="1">
      <c r="C59" s="82"/>
      <c r="D59" s="82"/>
      <c r="E59" s="82"/>
    </row>
    <row r="60" spans="3:5" s="81" customFormat="1">
      <c r="C60" s="82"/>
      <c r="D60" s="82"/>
      <c r="E60" s="82"/>
    </row>
    <row r="61" spans="3:5" s="81" customFormat="1">
      <c r="C61" s="82"/>
      <c r="D61" s="82"/>
      <c r="E61" s="82"/>
    </row>
    <row r="62" spans="3:5" s="81" customFormat="1">
      <c r="C62" s="82"/>
      <c r="D62" s="82"/>
      <c r="E62" s="82"/>
    </row>
    <row r="63" spans="3:5" s="81" customFormat="1">
      <c r="C63" s="82"/>
      <c r="D63" s="82"/>
      <c r="E63" s="82"/>
    </row>
    <row r="64" spans="3:5" s="81" customFormat="1">
      <c r="C64" s="82"/>
      <c r="D64" s="82"/>
      <c r="E64" s="82"/>
    </row>
    <row r="65" spans="3:5" s="81" customFormat="1">
      <c r="C65" s="82"/>
      <c r="D65" s="82"/>
      <c r="E65" s="82"/>
    </row>
    <row r="66" spans="3:5" s="81" customFormat="1">
      <c r="C66" s="82"/>
      <c r="D66" s="82"/>
      <c r="E66" s="82"/>
    </row>
    <row r="67" spans="3:5" s="81" customFormat="1">
      <c r="C67" s="82"/>
      <c r="D67" s="82"/>
      <c r="E67" s="82"/>
    </row>
    <row r="68" spans="3:5" s="81" customFormat="1">
      <c r="C68" s="82"/>
      <c r="D68" s="82"/>
      <c r="E68" s="82"/>
    </row>
    <row r="69" spans="3:5" s="81" customFormat="1">
      <c r="C69" s="82"/>
      <c r="D69" s="82"/>
      <c r="E69" s="82"/>
    </row>
    <row r="70" spans="3:5" s="81" customFormat="1">
      <c r="C70" s="82"/>
      <c r="D70" s="82"/>
      <c r="E70" s="82"/>
    </row>
    <row r="71" spans="3:5" s="81" customFormat="1">
      <c r="C71" s="82"/>
      <c r="D71" s="82"/>
      <c r="E71" s="82"/>
    </row>
    <row r="72" spans="3:5" s="81" customFormat="1">
      <c r="C72" s="82"/>
      <c r="D72" s="82"/>
      <c r="E72" s="82"/>
    </row>
    <row r="73" spans="3:5" s="81" customFormat="1">
      <c r="C73" s="82"/>
      <c r="D73" s="82"/>
      <c r="E73" s="82"/>
    </row>
    <row r="74" spans="3:5" s="81" customFormat="1">
      <c r="C74" s="82"/>
      <c r="D74" s="82"/>
      <c r="E74" s="82"/>
    </row>
    <row r="75" spans="3:5" s="81" customFormat="1">
      <c r="C75" s="82"/>
      <c r="D75" s="82"/>
      <c r="E75" s="82"/>
    </row>
    <row r="76" spans="3:5" s="81" customFormat="1">
      <c r="C76" s="82"/>
      <c r="D76" s="82"/>
      <c r="E76" s="82"/>
    </row>
    <row r="77" spans="3:5" s="81" customFormat="1">
      <c r="C77" s="82"/>
      <c r="D77" s="82"/>
      <c r="E77" s="82"/>
    </row>
    <row r="78" spans="3:5" s="81" customFormat="1">
      <c r="C78" s="82"/>
      <c r="D78" s="82"/>
      <c r="E78" s="82"/>
    </row>
    <row r="79" spans="3:5" s="81" customFormat="1">
      <c r="C79" s="82"/>
      <c r="D79" s="82"/>
      <c r="E79" s="82"/>
    </row>
    <row r="80" spans="3:5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N36:O36"/>
    <mergeCell ref="A39:B39"/>
    <mergeCell ref="G39:H39"/>
    <mergeCell ref="C31:K31"/>
    <mergeCell ref="C32:K32"/>
    <mergeCell ref="C33:K33"/>
    <mergeCell ref="A36:B36"/>
    <mergeCell ref="D36:E36"/>
    <mergeCell ref="G36:H36"/>
    <mergeCell ref="I36:M36"/>
  </mergeCells>
  <pageMargins left="0.48" right="0.43307086614173229" top="0.74803149606299213" bottom="0.6692913385826772" header="0.51181102362204722" footer="0.43307086614173229"/>
  <pageSetup paperSize="9" scale="83" orientation="landscape" r:id="rId1"/>
  <headerFooter alignWithMargins="0">
    <oddFooter>&amp;R&amp;P lapa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6"/>
  <sheetViews>
    <sheetView topLeftCell="A88" zoomScaleNormal="100" zoomScaleSheetLayoutView="100" workbookViewId="0">
      <selection activeCell="D103" sqref="D103:E103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6384" width="9.140625" style="54"/>
  </cols>
  <sheetData>
    <row r="1" spans="1:16" s="81" customFormat="1" ht="11.25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78</v>
      </c>
    </row>
    <row r="3" spans="1:16" s="81" customFormat="1">
      <c r="C3" s="419" t="s">
        <v>74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>
      <c r="A12" s="85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</row>
    <row r="13" spans="1:16" s="81" customFormat="1">
      <c r="A13" s="415" t="s">
        <v>100</v>
      </c>
      <c r="B13" s="415"/>
      <c r="C13" s="415"/>
      <c r="D13" s="415"/>
      <c r="E13" s="415"/>
      <c r="F13" s="415"/>
      <c r="G13" s="415"/>
      <c r="H13" s="86"/>
      <c r="I13" s="86"/>
      <c r="J13" s="86"/>
      <c r="K13" s="416" t="s">
        <v>44</v>
      </c>
      <c r="L13" s="416"/>
      <c r="M13" s="416"/>
      <c r="N13" s="417">
        <f>P100</f>
        <v>0</v>
      </c>
      <c r="O13" s="416"/>
      <c r="P13" s="87" t="s">
        <v>51</v>
      </c>
    </row>
    <row r="14" spans="1:16" s="81" customFormat="1">
      <c r="A14" s="85"/>
      <c r="B14" s="85"/>
      <c r="C14" s="85"/>
      <c r="D14" s="85"/>
      <c r="E14" s="85"/>
      <c r="F14" s="85"/>
      <c r="G14" s="85"/>
      <c r="H14" s="86"/>
      <c r="I14" s="86"/>
      <c r="J14" s="86"/>
      <c r="K14" s="86"/>
      <c r="L14" s="86"/>
      <c r="M14" s="86"/>
      <c r="N14" s="88"/>
      <c r="O14" s="86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90"/>
      <c r="J16" s="90"/>
      <c r="K16" s="90"/>
      <c r="L16" s="89"/>
      <c r="M16" s="89"/>
      <c r="N16" s="89"/>
      <c r="O16" s="91"/>
      <c r="P16" s="91"/>
    </row>
    <row r="17" spans="1:16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16" s="92" customFormat="1" ht="59.2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16" s="92" customFormat="1" ht="13.5" thickBot="1">
      <c r="A19" s="199" t="s">
        <v>38</v>
      </c>
      <c r="B19" s="200" t="s">
        <v>39</v>
      </c>
      <c r="C19" s="201">
        <v>3</v>
      </c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</row>
    <row r="20" spans="1:16" ht="17.25" customHeight="1">
      <c r="A20" s="173"/>
      <c r="B20" s="128"/>
      <c r="C20" s="174" t="s">
        <v>489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</row>
    <row r="21" spans="1:16" s="114" customFormat="1" ht="25.5">
      <c r="A21" s="130">
        <v>1</v>
      </c>
      <c r="B21" s="112" t="s">
        <v>75</v>
      </c>
      <c r="C21" s="133" t="s">
        <v>128</v>
      </c>
      <c r="D21" s="112" t="s">
        <v>48</v>
      </c>
      <c r="E21" s="120">
        <v>49.22</v>
      </c>
      <c r="F21" s="113"/>
      <c r="G21" s="70"/>
      <c r="H21" s="69"/>
      <c r="I21" s="70"/>
      <c r="J21" s="70"/>
      <c r="K21" s="70"/>
      <c r="L21" s="70"/>
      <c r="M21" s="70"/>
      <c r="N21" s="70"/>
      <c r="O21" s="70"/>
      <c r="P21" s="71"/>
    </row>
    <row r="22" spans="1:16" s="114" customFormat="1">
      <c r="A22" s="130">
        <v>2</v>
      </c>
      <c r="B22" s="112" t="s">
        <v>75</v>
      </c>
      <c r="C22" s="133" t="s">
        <v>129</v>
      </c>
      <c r="D22" s="112" t="s">
        <v>48</v>
      </c>
      <c r="E22" s="120">
        <v>2.27</v>
      </c>
      <c r="F22" s="113"/>
      <c r="G22" s="70"/>
      <c r="H22" s="69"/>
      <c r="I22" s="70"/>
      <c r="J22" s="70"/>
      <c r="K22" s="70"/>
      <c r="L22" s="70"/>
      <c r="M22" s="70"/>
      <c r="N22" s="70"/>
      <c r="O22" s="70"/>
      <c r="P22" s="71"/>
    </row>
    <row r="23" spans="1:16" s="114" customFormat="1">
      <c r="A23" s="130">
        <v>3</v>
      </c>
      <c r="B23" s="112" t="s">
        <v>75</v>
      </c>
      <c r="C23" s="116" t="s">
        <v>99</v>
      </c>
      <c r="D23" s="112" t="s">
        <v>91</v>
      </c>
      <c r="E23" s="120">
        <v>1</v>
      </c>
      <c r="F23" s="113"/>
      <c r="G23" s="70"/>
      <c r="H23" s="69"/>
      <c r="I23" s="70"/>
      <c r="J23" s="70"/>
      <c r="K23" s="70"/>
      <c r="L23" s="70"/>
      <c r="M23" s="70"/>
      <c r="N23" s="70"/>
      <c r="O23" s="70"/>
      <c r="P23" s="71"/>
    </row>
    <row r="24" spans="1:16" s="114" customFormat="1">
      <c r="A24" s="130">
        <v>4</v>
      </c>
      <c r="B24" s="112" t="s">
        <v>75</v>
      </c>
      <c r="C24" s="133" t="s">
        <v>132</v>
      </c>
      <c r="D24" s="112" t="s">
        <v>48</v>
      </c>
      <c r="E24" s="120">
        <v>0.35</v>
      </c>
      <c r="F24" s="113"/>
      <c r="G24" s="70"/>
      <c r="H24" s="69"/>
      <c r="I24" s="70"/>
      <c r="J24" s="70"/>
      <c r="K24" s="70"/>
      <c r="L24" s="70"/>
      <c r="M24" s="70"/>
      <c r="N24" s="70"/>
      <c r="O24" s="70"/>
      <c r="P24" s="71"/>
    </row>
    <row r="25" spans="1:16" s="114" customFormat="1">
      <c r="A25" s="130">
        <v>5</v>
      </c>
      <c r="B25" s="112" t="s">
        <v>75</v>
      </c>
      <c r="C25" s="116" t="s">
        <v>133</v>
      </c>
      <c r="D25" s="112" t="s">
        <v>73</v>
      </c>
      <c r="E25" s="120">
        <v>1</v>
      </c>
      <c r="F25" s="113"/>
      <c r="G25" s="70"/>
      <c r="H25" s="69"/>
      <c r="I25" s="70"/>
      <c r="J25" s="70"/>
      <c r="K25" s="70"/>
      <c r="L25" s="70"/>
      <c r="M25" s="70"/>
      <c r="N25" s="70"/>
      <c r="O25" s="70"/>
      <c r="P25" s="71"/>
    </row>
    <row r="26" spans="1:16" s="114" customFormat="1">
      <c r="A26" s="130">
        <v>6</v>
      </c>
      <c r="B26" s="112" t="s">
        <v>75</v>
      </c>
      <c r="C26" s="116" t="s">
        <v>134</v>
      </c>
      <c r="D26" s="112" t="s">
        <v>91</v>
      </c>
      <c r="E26" s="120">
        <v>1</v>
      </c>
      <c r="F26" s="113"/>
      <c r="G26" s="70"/>
      <c r="H26" s="69"/>
      <c r="I26" s="70"/>
      <c r="J26" s="70"/>
      <c r="K26" s="70"/>
      <c r="L26" s="70"/>
      <c r="M26" s="70"/>
      <c r="N26" s="70"/>
      <c r="O26" s="70"/>
      <c r="P26" s="71"/>
    </row>
    <row r="27" spans="1:16" s="114" customFormat="1">
      <c r="A27" s="130">
        <v>7</v>
      </c>
      <c r="B27" s="112" t="s">
        <v>75</v>
      </c>
      <c r="C27" s="116" t="s">
        <v>135</v>
      </c>
      <c r="D27" s="112" t="s">
        <v>48</v>
      </c>
      <c r="E27" s="120">
        <v>29.4</v>
      </c>
      <c r="F27" s="113"/>
      <c r="G27" s="70"/>
      <c r="H27" s="69"/>
      <c r="I27" s="70"/>
      <c r="J27" s="70"/>
      <c r="K27" s="70"/>
      <c r="L27" s="70"/>
      <c r="M27" s="70"/>
      <c r="N27" s="70"/>
      <c r="O27" s="70"/>
      <c r="P27" s="71"/>
    </row>
    <row r="28" spans="1:16" s="114" customFormat="1" ht="25.5">
      <c r="A28" s="130">
        <v>8</v>
      </c>
      <c r="B28" s="112" t="s">
        <v>75</v>
      </c>
      <c r="C28" s="133" t="s">
        <v>136</v>
      </c>
      <c r="D28" s="112" t="s">
        <v>48</v>
      </c>
      <c r="E28" s="120">
        <f>E21+E22</f>
        <v>51.49</v>
      </c>
      <c r="F28" s="113"/>
      <c r="G28" s="70"/>
      <c r="H28" s="69"/>
      <c r="I28" s="70"/>
      <c r="J28" s="70"/>
      <c r="K28" s="70"/>
      <c r="L28" s="70"/>
      <c r="M28" s="70"/>
      <c r="N28" s="70"/>
      <c r="O28" s="70"/>
      <c r="P28" s="71"/>
    </row>
    <row r="29" spans="1:16" s="114" customFormat="1">
      <c r="A29" s="130">
        <v>9</v>
      </c>
      <c r="B29" s="112" t="s">
        <v>75</v>
      </c>
      <c r="C29" s="133" t="s">
        <v>137</v>
      </c>
      <c r="D29" s="112" t="s">
        <v>91</v>
      </c>
      <c r="E29" s="120">
        <v>4</v>
      </c>
      <c r="F29" s="113"/>
      <c r="G29" s="70"/>
      <c r="H29" s="69"/>
      <c r="I29" s="70"/>
      <c r="J29" s="70"/>
      <c r="K29" s="70"/>
      <c r="L29" s="70"/>
      <c r="M29" s="70"/>
      <c r="N29" s="70"/>
      <c r="O29" s="70"/>
      <c r="P29" s="71"/>
    </row>
    <row r="30" spans="1:16" ht="17.25" customHeight="1">
      <c r="A30" s="173"/>
      <c r="B30" s="128"/>
      <c r="C30" s="174" t="s">
        <v>490</v>
      </c>
      <c r="D30" s="175"/>
      <c r="E30" s="176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60"/>
    </row>
    <row r="31" spans="1:16" s="114" customFormat="1" ht="25.5">
      <c r="A31" s="130">
        <v>1</v>
      </c>
      <c r="B31" s="112" t="s">
        <v>75</v>
      </c>
      <c r="C31" s="133" t="s">
        <v>128</v>
      </c>
      <c r="D31" s="112" t="s">
        <v>48</v>
      </c>
      <c r="E31" s="120">
        <v>10.98</v>
      </c>
      <c r="F31" s="113"/>
      <c r="G31" s="70"/>
      <c r="H31" s="69"/>
      <c r="I31" s="70"/>
      <c r="J31" s="70"/>
      <c r="K31" s="70"/>
      <c r="L31" s="70"/>
      <c r="M31" s="70"/>
      <c r="N31" s="70"/>
      <c r="O31" s="70"/>
      <c r="P31" s="71"/>
    </row>
    <row r="32" spans="1:16" s="114" customFormat="1">
      <c r="A32" s="130">
        <v>2</v>
      </c>
      <c r="B32" s="112" t="s">
        <v>75</v>
      </c>
      <c r="C32" s="116" t="s">
        <v>99</v>
      </c>
      <c r="D32" s="112" t="s">
        <v>91</v>
      </c>
      <c r="E32" s="120">
        <v>1</v>
      </c>
      <c r="F32" s="113"/>
      <c r="G32" s="70"/>
      <c r="H32" s="69"/>
      <c r="I32" s="70"/>
      <c r="J32" s="70"/>
      <c r="K32" s="70"/>
      <c r="L32" s="70"/>
      <c r="M32" s="70"/>
      <c r="N32" s="70"/>
      <c r="O32" s="70"/>
      <c r="P32" s="71"/>
    </row>
    <row r="33" spans="1:16" s="114" customFormat="1">
      <c r="A33" s="130">
        <v>3</v>
      </c>
      <c r="B33" s="112" t="s">
        <v>75</v>
      </c>
      <c r="C33" s="116" t="s">
        <v>133</v>
      </c>
      <c r="D33" s="112" t="s">
        <v>73</v>
      </c>
      <c r="E33" s="120">
        <v>1</v>
      </c>
      <c r="F33" s="113"/>
      <c r="G33" s="70"/>
      <c r="H33" s="69"/>
      <c r="I33" s="70"/>
      <c r="J33" s="70"/>
      <c r="K33" s="70"/>
      <c r="L33" s="70"/>
      <c r="M33" s="70"/>
      <c r="N33" s="70"/>
      <c r="O33" s="70"/>
      <c r="P33" s="71"/>
    </row>
    <row r="34" spans="1:16" s="114" customFormat="1">
      <c r="A34" s="130">
        <v>4</v>
      </c>
      <c r="B34" s="112" t="s">
        <v>75</v>
      </c>
      <c r="C34" s="116" t="s">
        <v>130</v>
      </c>
      <c r="D34" s="112" t="s">
        <v>91</v>
      </c>
      <c r="E34" s="120">
        <v>1</v>
      </c>
      <c r="F34" s="113"/>
      <c r="G34" s="70"/>
      <c r="H34" s="69"/>
      <c r="I34" s="70"/>
      <c r="J34" s="70"/>
      <c r="K34" s="70"/>
      <c r="L34" s="70"/>
      <c r="M34" s="70"/>
      <c r="N34" s="70"/>
      <c r="O34" s="70"/>
      <c r="P34" s="71"/>
    </row>
    <row r="35" spans="1:16" s="114" customFormat="1">
      <c r="A35" s="130">
        <v>5</v>
      </c>
      <c r="B35" s="112" t="s">
        <v>75</v>
      </c>
      <c r="C35" s="133" t="s">
        <v>138</v>
      </c>
      <c r="D35" s="112" t="s">
        <v>91</v>
      </c>
      <c r="E35" s="120">
        <v>1</v>
      </c>
      <c r="F35" s="113"/>
      <c r="G35" s="70"/>
      <c r="H35" s="69"/>
      <c r="I35" s="70"/>
      <c r="J35" s="70"/>
      <c r="K35" s="70"/>
      <c r="L35" s="70"/>
      <c r="M35" s="70"/>
      <c r="N35" s="70"/>
      <c r="O35" s="70"/>
      <c r="P35" s="71"/>
    </row>
    <row r="36" spans="1:16" s="114" customFormat="1">
      <c r="A36" s="130">
        <v>6</v>
      </c>
      <c r="B36" s="112" t="s">
        <v>75</v>
      </c>
      <c r="C36" s="116" t="s">
        <v>134</v>
      </c>
      <c r="D36" s="112" t="s">
        <v>91</v>
      </c>
      <c r="E36" s="120">
        <v>2</v>
      </c>
      <c r="F36" s="113"/>
      <c r="G36" s="70"/>
      <c r="H36" s="69"/>
      <c r="I36" s="70"/>
      <c r="J36" s="70"/>
      <c r="K36" s="70"/>
      <c r="L36" s="70"/>
      <c r="M36" s="70"/>
      <c r="N36" s="70"/>
      <c r="O36" s="70"/>
      <c r="P36" s="71"/>
    </row>
    <row r="37" spans="1:16" s="114" customFormat="1">
      <c r="A37" s="130">
        <v>7</v>
      </c>
      <c r="B37" s="112" t="s">
        <v>75</v>
      </c>
      <c r="C37" s="116" t="s">
        <v>139</v>
      </c>
      <c r="D37" s="112" t="s">
        <v>91</v>
      </c>
      <c r="E37" s="120">
        <v>1</v>
      </c>
      <c r="F37" s="113"/>
      <c r="G37" s="70"/>
      <c r="H37" s="69"/>
      <c r="I37" s="70"/>
      <c r="J37" s="70"/>
      <c r="K37" s="70"/>
      <c r="L37" s="70"/>
      <c r="M37" s="70"/>
      <c r="N37" s="70"/>
      <c r="O37" s="70"/>
      <c r="P37" s="71"/>
    </row>
    <row r="38" spans="1:16" s="114" customFormat="1">
      <c r="A38" s="130">
        <v>8</v>
      </c>
      <c r="B38" s="112" t="s">
        <v>75</v>
      </c>
      <c r="C38" s="116" t="s">
        <v>135</v>
      </c>
      <c r="D38" s="112" t="s">
        <v>48</v>
      </c>
      <c r="E38" s="120">
        <v>17.829999999999998</v>
      </c>
      <c r="F38" s="113"/>
      <c r="G38" s="70"/>
      <c r="H38" s="69"/>
      <c r="I38" s="70"/>
      <c r="J38" s="70"/>
      <c r="K38" s="70"/>
      <c r="L38" s="70"/>
      <c r="M38" s="70"/>
      <c r="N38" s="70"/>
      <c r="O38" s="70"/>
      <c r="P38" s="71"/>
    </row>
    <row r="39" spans="1:16" s="114" customFormat="1" ht="25.5">
      <c r="A39" s="130">
        <v>9</v>
      </c>
      <c r="B39" s="112" t="s">
        <v>75</v>
      </c>
      <c r="C39" s="133" t="s">
        <v>136</v>
      </c>
      <c r="D39" s="112" t="s">
        <v>48</v>
      </c>
      <c r="E39" s="120">
        <v>10.98</v>
      </c>
      <c r="F39" s="113"/>
      <c r="G39" s="70"/>
      <c r="H39" s="69"/>
      <c r="I39" s="70"/>
      <c r="J39" s="70"/>
      <c r="K39" s="70"/>
      <c r="L39" s="70"/>
      <c r="M39" s="70"/>
      <c r="N39" s="70"/>
      <c r="O39" s="70"/>
      <c r="P39" s="71"/>
    </row>
    <row r="40" spans="1:16" ht="17.25" customHeight="1">
      <c r="A40" s="173"/>
      <c r="B40" s="128"/>
      <c r="C40" s="174" t="s">
        <v>491</v>
      </c>
      <c r="D40" s="175"/>
      <c r="E40" s="176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60"/>
    </row>
    <row r="41" spans="1:16" s="114" customFormat="1" ht="25.5">
      <c r="A41" s="130">
        <v>1</v>
      </c>
      <c r="B41" s="112" t="s">
        <v>75</v>
      </c>
      <c r="C41" s="133" t="s">
        <v>128</v>
      </c>
      <c r="D41" s="112" t="s">
        <v>48</v>
      </c>
      <c r="E41" s="120">
        <v>1.24</v>
      </c>
      <c r="F41" s="113"/>
      <c r="G41" s="70"/>
      <c r="H41" s="69"/>
      <c r="I41" s="70"/>
      <c r="J41" s="70"/>
      <c r="K41" s="70"/>
      <c r="L41" s="70"/>
      <c r="M41" s="70"/>
      <c r="N41" s="70"/>
      <c r="O41" s="70"/>
      <c r="P41" s="71"/>
    </row>
    <row r="42" spans="1:16" s="114" customFormat="1">
      <c r="A42" s="130">
        <v>2</v>
      </c>
      <c r="B42" s="112" t="s">
        <v>75</v>
      </c>
      <c r="C42" s="116" t="s">
        <v>130</v>
      </c>
      <c r="D42" s="112" t="s">
        <v>91</v>
      </c>
      <c r="E42" s="120">
        <v>1</v>
      </c>
      <c r="F42" s="113"/>
      <c r="G42" s="70"/>
      <c r="H42" s="69"/>
      <c r="I42" s="70"/>
      <c r="J42" s="70"/>
      <c r="K42" s="70"/>
      <c r="L42" s="70"/>
      <c r="M42" s="70"/>
      <c r="N42" s="70"/>
      <c r="O42" s="70"/>
      <c r="P42" s="71"/>
    </row>
    <row r="43" spans="1:16" s="114" customFormat="1" ht="25.5">
      <c r="A43" s="130">
        <v>3</v>
      </c>
      <c r="B43" s="112" t="s">
        <v>75</v>
      </c>
      <c r="C43" s="133" t="s">
        <v>136</v>
      </c>
      <c r="D43" s="112" t="s">
        <v>48</v>
      </c>
      <c r="E43" s="120">
        <f>E41</f>
        <v>1.24</v>
      </c>
      <c r="F43" s="113"/>
      <c r="G43" s="70"/>
      <c r="H43" s="69"/>
      <c r="I43" s="70"/>
      <c r="J43" s="70"/>
      <c r="K43" s="70"/>
      <c r="L43" s="70"/>
      <c r="M43" s="70"/>
      <c r="N43" s="70"/>
      <c r="O43" s="70"/>
      <c r="P43" s="71"/>
    </row>
    <row r="44" spans="1:16" s="114" customFormat="1">
      <c r="A44" s="130">
        <v>4</v>
      </c>
      <c r="B44" s="112" t="s">
        <v>75</v>
      </c>
      <c r="C44" s="133" t="s">
        <v>137</v>
      </c>
      <c r="D44" s="112" t="s">
        <v>91</v>
      </c>
      <c r="E44" s="120">
        <v>2</v>
      </c>
      <c r="F44" s="113"/>
      <c r="G44" s="70"/>
      <c r="H44" s="69"/>
      <c r="I44" s="70"/>
      <c r="J44" s="70"/>
      <c r="K44" s="70"/>
      <c r="L44" s="70"/>
      <c r="M44" s="70"/>
      <c r="N44" s="70"/>
      <c r="O44" s="70"/>
      <c r="P44" s="71"/>
    </row>
    <row r="45" spans="1:16" ht="17.25" customHeight="1">
      <c r="A45" s="173"/>
      <c r="B45" s="128"/>
      <c r="C45" s="174" t="s">
        <v>492</v>
      </c>
      <c r="D45" s="175"/>
      <c r="E45" s="176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60"/>
    </row>
    <row r="46" spans="1:16" s="114" customFormat="1" ht="25.5">
      <c r="A46" s="130">
        <v>1</v>
      </c>
      <c r="B46" s="112" t="s">
        <v>75</v>
      </c>
      <c r="C46" s="133" t="s">
        <v>128</v>
      </c>
      <c r="D46" s="112" t="s">
        <v>48</v>
      </c>
      <c r="E46" s="120">
        <v>8.1300000000000008</v>
      </c>
      <c r="F46" s="113"/>
      <c r="G46" s="70"/>
      <c r="H46" s="69"/>
      <c r="I46" s="70"/>
      <c r="J46" s="70"/>
      <c r="K46" s="70"/>
      <c r="L46" s="70"/>
      <c r="M46" s="70"/>
      <c r="N46" s="70"/>
      <c r="O46" s="70"/>
      <c r="P46" s="71"/>
    </row>
    <row r="47" spans="1:16" s="114" customFormat="1">
      <c r="A47" s="130">
        <v>2</v>
      </c>
      <c r="B47" s="112" t="s">
        <v>75</v>
      </c>
      <c r="C47" s="116" t="s">
        <v>130</v>
      </c>
      <c r="D47" s="112" t="s">
        <v>91</v>
      </c>
      <c r="E47" s="120">
        <v>1</v>
      </c>
      <c r="F47" s="113"/>
      <c r="G47" s="70"/>
      <c r="H47" s="69"/>
      <c r="I47" s="70"/>
      <c r="J47" s="70"/>
      <c r="K47" s="70"/>
      <c r="L47" s="70"/>
      <c r="M47" s="70"/>
      <c r="N47" s="70"/>
      <c r="O47" s="70"/>
      <c r="P47" s="71"/>
    </row>
    <row r="48" spans="1:16" s="114" customFormat="1" ht="25.5">
      <c r="A48" s="130">
        <v>3</v>
      </c>
      <c r="B48" s="112" t="s">
        <v>75</v>
      </c>
      <c r="C48" s="133" t="s">
        <v>136</v>
      </c>
      <c r="D48" s="112" t="s">
        <v>48</v>
      </c>
      <c r="E48" s="120">
        <f>E46</f>
        <v>8.1300000000000008</v>
      </c>
      <c r="F48" s="113"/>
      <c r="G48" s="70"/>
      <c r="H48" s="69"/>
      <c r="I48" s="70"/>
      <c r="J48" s="70"/>
      <c r="K48" s="70"/>
      <c r="L48" s="70"/>
      <c r="M48" s="70"/>
      <c r="N48" s="70"/>
      <c r="O48" s="70"/>
      <c r="P48" s="71"/>
    </row>
    <row r="49" spans="1:16" s="114" customFormat="1">
      <c r="A49" s="130">
        <v>4</v>
      </c>
      <c r="B49" s="112" t="s">
        <v>75</v>
      </c>
      <c r="C49" s="133" t="s">
        <v>140</v>
      </c>
      <c r="D49" s="112" t="s">
        <v>73</v>
      </c>
      <c r="E49" s="120">
        <v>1</v>
      </c>
      <c r="F49" s="113"/>
      <c r="G49" s="70"/>
      <c r="H49" s="69"/>
      <c r="I49" s="70"/>
      <c r="J49" s="70"/>
      <c r="K49" s="70"/>
      <c r="L49" s="70"/>
      <c r="M49" s="70"/>
      <c r="N49" s="70"/>
      <c r="O49" s="70"/>
      <c r="P49" s="71"/>
    </row>
    <row r="50" spans="1:16" s="114" customFormat="1">
      <c r="A50" s="130">
        <v>5</v>
      </c>
      <c r="B50" s="112" t="s">
        <v>75</v>
      </c>
      <c r="C50" s="133" t="s">
        <v>141</v>
      </c>
      <c r="D50" s="112" t="s">
        <v>73</v>
      </c>
      <c r="E50" s="120">
        <v>1</v>
      </c>
      <c r="F50" s="113"/>
      <c r="G50" s="70"/>
      <c r="H50" s="69"/>
      <c r="I50" s="70"/>
      <c r="J50" s="70"/>
      <c r="K50" s="70"/>
      <c r="L50" s="70"/>
      <c r="M50" s="70"/>
      <c r="N50" s="70"/>
      <c r="O50" s="70"/>
      <c r="P50" s="71"/>
    </row>
    <row r="51" spans="1:16" s="114" customFormat="1">
      <c r="A51" s="130">
        <v>6</v>
      </c>
      <c r="B51" s="112" t="s">
        <v>75</v>
      </c>
      <c r="C51" s="133" t="s">
        <v>142</v>
      </c>
      <c r="D51" s="112" t="s">
        <v>73</v>
      </c>
      <c r="E51" s="120">
        <v>1</v>
      </c>
      <c r="F51" s="113"/>
      <c r="G51" s="70"/>
      <c r="H51" s="69"/>
      <c r="I51" s="70"/>
      <c r="J51" s="70"/>
      <c r="K51" s="70"/>
      <c r="L51" s="70"/>
      <c r="M51" s="70"/>
      <c r="N51" s="70"/>
      <c r="O51" s="70"/>
      <c r="P51" s="71"/>
    </row>
    <row r="52" spans="1:16" ht="17.25" customHeight="1">
      <c r="A52" s="173"/>
      <c r="B52" s="128"/>
      <c r="C52" s="174" t="s">
        <v>493</v>
      </c>
      <c r="D52" s="175"/>
      <c r="E52" s="176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60"/>
    </row>
    <row r="53" spans="1:16" s="114" customFormat="1" ht="25.5">
      <c r="A53" s="130">
        <v>1</v>
      </c>
      <c r="B53" s="112" t="s">
        <v>75</v>
      </c>
      <c r="C53" s="133" t="s">
        <v>128</v>
      </c>
      <c r="D53" s="112" t="s">
        <v>48</v>
      </c>
      <c r="E53" s="120">
        <v>9.6199999999999992</v>
      </c>
      <c r="F53" s="113"/>
      <c r="G53" s="70"/>
      <c r="H53" s="69"/>
      <c r="I53" s="70"/>
      <c r="J53" s="70"/>
      <c r="K53" s="70"/>
      <c r="L53" s="70"/>
      <c r="M53" s="70"/>
      <c r="N53" s="70"/>
      <c r="O53" s="70"/>
      <c r="P53" s="71"/>
    </row>
    <row r="54" spans="1:16" s="114" customFormat="1">
      <c r="A54" s="130">
        <v>2</v>
      </c>
      <c r="B54" s="112" t="s">
        <v>75</v>
      </c>
      <c r="C54" s="116" t="s">
        <v>130</v>
      </c>
      <c r="D54" s="112" t="s">
        <v>91</v>
      </c>
      <c r="E54" s="120">
        <v>1</v>
      </c>
      <c r="F54" s="113"/>
      <c r="G54" s="70"/>
      <c r="H54" s="69"/>
      <c r="I54" s="70"/>
      <c r="J54" s="70"/>
      <c r="K54" s="70"/>
      <c r="L54" s="70"/>
      <c r="M54" s="70"/>
      <c r="N54" s="70"/>
      <c r="O54" s="70"/>
      <c r="P54" s="71"/>
    </row>
    <row r="55" spans="1:16" s="114" customFormat="1" ht="25.5">
      <c r="A55" s="130">
        <v>3</v>
      </c>
      <c r="B55" s="112" t="s">
        <v>75</v>
      </c>
      <c r="C55" s="133" t="s">
        <v>136</v>
      </c>
      <c r="D55" s="112" t="s">
        <v>48</v>
      </c>
      <c r="E55" s="120">
        <f>E53</f>
        <v>9.6199999999999992</v>
      </c>
      <c r="F55" s="113"/>
      <c r="G55" s="70"/>
      <c r="H55" s="69"/>
      <c r="I55" s="70"/>
      <c r="J55" s="70"/>
      <c r="K55" s="70"/>
      <c r="L55" s="70"/>
      <c r="M55" s="70"/>
      <c r="N55" s="70"/>
      <c r="O55" s="70"/>
      <c r="P55" s="71"/>
    </row>
    <row r="56" spans="1:16" s="114" customFormat="1">
      <c r="A56" s="130">
        <v>4</v>
      </c>
      <c r="B56" s="112" t="s">
        <v>75</v>
      </c>
      <c r="C56" s="133" t="s">
        <v>131</v>
      </c>
      <c r="D56" s="112" t="s">
        <v>91</v>
      </c>
      <c r="E56" s="120">
        <v>1</v>
      </c>
      <c r="F56" s="113"/>
      <c r="G56" s="70"/>
      <c r="H56" s="69"/>
      <c r="I56" s="70"/>
      <c r="J56" s="70"/>
      <c r="K56" s="70"/>
      <c r="L56" s="70"/>
      <c r="M56" s="70"/>
      <c r="N56" s="70"/>
      <c r="O56" s="70"/>
      <c r="P56" s="71"/>
    </row>
    <row r="57" spans="1:16" s="114" customFormat="1">
      <c r="A57" s="130">
        <v>5</v>
      </c>
      <c r="B57" s="112" t="s">
        <v>75</v>
      </c>
      <c r="C57" s="133" t="s">
        <v>142</v>
      </c>
      <c r="D57" s="112" t="s">
        <v>73</v>
      </c>
      <c r="E57" s="120">
        <v>1</v>
      </c>
      <c r="F57" s="113"/>
      <c r="G57" s="70"/>
      <c r="H57" s="69"/>
      <c r="I57" s="70"/>
      <c r="J57" s="70"/>
      <c r="K57" s="70"/>
      <c r="L57" s="70"/>
      <c r="M57" s="70"/>
      <c r="N57" s="70"/>
      <c r="O57" s="70"/>
      <c r="P57" s="71"/>
    </row>
    <row r="58" spans="1:16" ht="17.25" customHeight="1">
      <c r="A58" s="173"/>
      <c r="B58" s="128"/>
      <c r="C58" s="174" t="s">
        <v>494</v>
      </c>
      <c r="D58" s="175"/>
      <c r="E58" s="176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60"/>
    </row>
    <row r="59" spans="1:16" s="114" customFormat="1" ht="25.5">
      <c r="A59" s="130">
        <v>1</v>
      </c>
      <c r="B59" s="112" t="s">
        <v>75</v>
      </c>
      <c r="C59" s="133" t="s">
        <v>128</v>
      </c>
      <c r="D59" s="112" t="s">
        <v>48</v>
      </c>
      <c r="E59" s="120">
        <v>5.21</v>
      </c>
      <c r="F59" s="113"/>
      <c r="G59" s="70"/>
      <c r="H59" s="69"/>
      <c r="I59" s="70"/>
      <c r="J59" s="70"/>
      <c r="K59" s="70"/>
      <c r="L59" s="70"/>
      <c r="M59" s="70"/>
      <c r="N59" s="70"/>
      <c r="O59" s="70"/>
      <c r="P59" s="71"/>
    </row>
    <row r="60" spans="1:16" s="114" customFormat="1">
      <c r="A60" s="130">
        <v>2</v>
      </c>
      <c r="B60" s="112" t="s">
        <v>75</v>
      </c>
      <c r="C60" s="116" t="s">
        <v>130</v>
      </c>
      <c r="D60" s="112" t="s">
        <v>91</v>
      </c>
      <c r="E60" s="120">
        <v>1</v>
      </c>
      <c r="F60" s="113"/>
      <c r="G60" s="70"/>
      <c r="H60" s="69"/>
      <c r="I60" s="70"/>
      <c r="J60" s="70"/>
      <c r="K60" s="70"/>
      <c r="L60" s="70"/>
      <c r="M60" s="70"/>
      <c r="N60" s="70"/>
      <c r="O60" s="70"/>
      <c r="P60" s="71"/>
    </row>
    <row r="61" spans="1:16" s="114" customFormat="1" ht="25.5">
      <c r="A61" s="130">
        <v>3</v>
      </c>
      <c r="B61" s="112" t="s">
        <v>75</v>
      </c>
      <c r="C61" s="133" t="s">
        <v>136</v>
      </c>
      <c r="D61" s="112" t="s">
        <v>48</v>
      </c>
      <c r="E61" s="120">
        <f>E59</f>
        <v>5.21</v>
      </c>
      <c r="F61" s="113"/>
      <c r="G61" s="70"/>
      <c r="H61" s="69"/>
      <c r="I61" s="70"/>
      <c r="J61" s="70"/>
      <c r="K61" s="70"/>
      <c r="L61" s="70"/>
      <c r="M61" s="70"/>
      <c r="N61" s="70"/>
      <c r="O61" s="70"/>
      <c r="P61" s="71"/>
    </row>
    <row r="62" spans="1:16" s="114" customFormat="1">
      <c r="A62" s="130">
        <v>4</v>
      </c>
      <c r="B62" s="112" t="s">
        <v>75</v>
      </c>
      <c r="C62" s="133" t="s">
        <v>131</v>
      </c>
      <c r="D62" s="112" t="s">
        <v>91</v>
      </c>
      <c r="E62" s="120">
        <v>1</v>
      </c>
      <c r="F62" s="113"/>
      <c r="G62" s="70"/>
      <c r="H62" s="69"/>
      <c r="I62" s="70"/>
      <c r="J62" s="70"/>
      <c r="K62" s="70"/>
      <c r="L62" s="70"/>
      <c r="M62" s="70"/>
      <c r="N62" s="70"/>
      <c r="O62" s="70"/>
      <c r="P62" s="71"/>
    </row>
    <row r="63" spans="1:16" s="114" customFormat="1">
      <c r="A63" s="130">
        <v>5</v>
      </c>
      <c r="B63" s="112" t="s">
        <v>75</v>
      </c>
      <c r="C63" s="116" t="s">
        <v>134</v>
      </c>
      <c r="D63" s="112" t="s">
        <v>91</v>
      </c>
      <c r="E63" s="120">
        <v>1</v>
      </c>
      <c r="F63" s="113"/>
      <c r="G63" s="70"/>
      <c r="H63" s="69"/>
      <c r="I63" s="70"/>
      <c r="J63" s="70"/>
      <c r="K63" s="70"/>
      <c r="L63" s="70"/>
      <c r="M63" s="70"/>
      <c r="N63" s="70"/>
      <c r="O63" s="70"/>
      <c r="P63" s="71"/>
    </row>
    <row r="64" spans="1:16" s="114" customFormat="1">
      <c r="A64" s="130">
        <v>6</v>
      </c>
      <c r="B64" s="112" t="s">
        <v>75</v>
      </c>
      <c r="C64" s="116" t="s">
        <v>135</v>
      </c>
      <c r="D64" s="112" t="s">
        <v>48</v>
      </c>
      <c r="E64" s="120">
        <v>14.62</v>
      </c>
      <c r="F64" s="113"/>
      <c r="G64" s="70"/>
      <c r="H64" s="69"/>
      <c r="I64" s="70"/>
      <c r="J64" s="70"/>
      <c r="K64" s="70"/>
      <c r="L64" s="70"/>
      <c r="M64" s="70"/>
      <c r="N64" s="70"/>
      <c r="O64" s="70"/>
      <c r="P64" s="71"/>
    </row>
    <row r="65" spans="1:16" ht="17.25" customHeight="1">
      <c r="A65" s="173"/>
      <c r="B65" s="128"/>
      <c r="C65" s="174" t="s">
        <v>495</v>
      </c>
      <c r="D65" s="175"/>
      <c r="E65" s="176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60"/>
    </row>
    <row r="66" spans="1:16" s="114" customFormat="1" ht="25.5">
      <c r="A66" s="130">
        <v>1</v>
      </c>
      <c r="B66" s="112" t="s">
        <v>75</v>
      </c>
      <c r="C66" s="133" t="s">
        <v>128</v>
      </c>
      <c r="D66" s="112" t="s">
        <v>48</v>
      </c>
      <c r="E66" s="120">
        <v>1.85</v>
      </c>
      <c r="F66" s="113"/>
      <c r="G66" s="70"/>
      <c r="H66" s="69"/>
      <c r="I66" s="70"/>
      <c r="J66" s="70"/>
      <c r="K66" s="70"/>
      <c r="L66" s="70"/>
      <c r="M66" s="70"/>
      <c r="N66" s="70"/>
      <c r="O66" s="70"/>
      <c r="P66" s="71"/>
    </row>
    <row r="67" spans="1:16" s="114" customFormat="1">
      <c r="A67" s="130">
        <v>2</v>
      </c>
      <c r="B67" s="112" t="s">
        <v>75</v>
      </c>
      <c r="C67" s="116" t="s">
        <v>130</v>
      </c>
      <c r="D67" s="112" t="s">
        <v>91</v>
      </c>
      <c r="E67" s="120">
        <v>1</v>
      </c>
      <c r="F67" s="113"/>
      <c r="G67" s="70"/>
      <c r="H67" s="69"/>
      <c r="I67" s="70"/>
      <c r="J67" s="70"/>
      <c r="K67" s="70"/>
      <c r="L67" s="70"/>
      <c r="M67" s="70"/>
      <c r="N67" s="70"/>
      <c r="O67" s="70"/>
      <c r="P67" s="71"/>
    </row>
    <row r="68" spans="1:16" s="114" customFormat="1" ht="25.5">
      <c r="A68" s="130">
        <v>3</v>
      </c>
      <c r="B68" s="112" t="s">
        <v>75</v>
      </c>
      <c r="C68" s="133" t="s">
        <v>136</v>
      </c>
      <c r="D68" s="112" t="s">
        <v>48</v>
      </c>
      <c r="E68" s="120">
        <f>E66</f>
        <v>1.85</v>
      </c>
      <c r="F68" s="113"/>
      <c r="G68" s="70"/>
      <c r="H68" s="69"/>
      <c r="I68" s="70"/>
      <c r="J68" s="70"/>
      <c r="K68" s="70"/>
      <c r="L68" s="70"/>
      <c r="M68" s="70"/>
      <c r="N68" s="70"/>
      <c r="O68" s="70"/>
      <c r="P68" s="71"/>
    </row>
    <row r="69" spans="1:16" s="114" customFormat="1">
      <c r="A69" s="130">
        <v>4</v>
      </c>
      <c r="B69" s="112" t="s">
        <v>75</v>
      </c>
      <c r="C69" s="133" t="s">
        <v>143</v>
      </c>
      <c r="D69" s="112" t="s">
        <v>48</v>
      </c>
      <c r="E69" s="120">
        <v>5.79</v>
      </c>
      <c r="F69" s="113"/>
      <c r="G69" s="70"/>
      <c r="H69" s="69"/>
      <c r="I69" s="70"/>
      <c r="J69" s="70"/>
      <c r="K69" s="70"/>
      <c r="L69" s="70"/>
      <c r="M69" s="70"/>
      <c r="N69" s="70"/>
      <c r="O69" s="70"/>
      <c r="P69" s="71"/>
    </row>
    <row r="70" spans="1:16" s="114" customFormat="1">
      <c r="A70" s="130">
        <v>5</v>
      </c>
      <c r="B70" s="112" t="s">
        <v>75</v>
      </c>
      <c r="C70" s="116" t="s">
        <v>135</v>
      </c>
      <c r="D70" s="112" t="s">
        <v>48</v>
      </c>
      <c r="E70" s="120">
        <v>7.44</v>
      </c>
      <c r="F70" s="113"/>
      <c r="G70" s="70"/>
      <c r="H70" s="69"/>
      <c r="I70" s="70"/>
      <c r="J70" s="70"/>
      <c r="K70" s="70"/>
      <c r="L70" s="70"/>
      <c r="M70" s="70"/>
      <c r="N70" s="70"/>
      <c r="O70" s="70"/>
      <c r="P70" s="71"/>
    </row>
    <row r="71" spans="1:16" ht="17.25" customHeight="1">
      <c r="A71" s="173"/>
      <c r="B71" s="128"/>
      <c r="C71" s="174" t="s">
        <v>496</v>
      </c>
      <c r="D71" s="175"/>
      <c r="E71" s="176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60"/>
    </row>
    <row r="72" spans="1:16" s="114" customFormat="1" ht="25.5">
      <c r="A72" s="130">
        <v>1</v>
      </c>
      <c r="B72" s="112" t="s">
        <v>75</v>
      </c>
      <c r="C72" s="133" t="s">
        <v>128</v>
      </c>
      <c r="D72" s="112" t="s">
        <v>48</v>
      </c>
      <c r="E72" s="120">
        <v>5.64</v>
      </c>
      <c r="F72" s="113"/>
      <c r="G72" s="70"/>
      <c r="H72" s="69"/>
      <c r="I72" s="70"/>
      <c r="J72" s="70"/>
      <c r="K72" s="70"/>
      <c r="L72" s="70"/>
      <c r="M72" s="70"/>
      <c r="N72" s="70"/>
      <c r="O72" s="70"/>
      <c r="P72" s="71"/>
    </row>
    <row r="73" spans="1:16" s="114" customFormat="1">
      <c r="A73" s="130">
        <v>2</v>
      </c>
      <c r="B73" s="112" t="s">
        <v>75</v>
      </c>
      <c r="C73" s="116" t="s">
        <v>130</v>
      </c>
      <c r="D73" s="112" t="s">
        <v>91</v>
      </c>
      <c r="E73" s="120">
        <v>1</v>
      </c>
      <c r="F73" s="113"/>
      <c r="G73" s="70"/>
      <c r="H73" s="69"/>
      <c r="I73" s="70"/>
      <c r="J73" s="70"/>
      <c r="K73" s="70"/>
      <c r="L73" s="70"/>
      <c r="M73" s="70"/>
      <c r="N73" s="70"/>
      <c r="O73" s="70"/>
      <c r="P73" s="71"/>
    </row>
    <row r="74" spans="1:16" s="114" customFormat="1" ht="25.5">
      <c r="A74" s="130">
        <v>3</v>
      </c>
      <c r="B74" s="112" t="s">
        <v>75</v>
      </c>
      <c r="C74" s="133" t="s">
        <v>136</v>
      </c>
      <c r="D74" s="112" t="s">
        <v>48</v>
      </c>
      <c r="E74" s="120">
        <f>E72</f>
        <v>5.64</v>
      </c>
      <c r="F74" s="113"/>
      <c r="G74" s="70"/>
      <c r="H74" s="69"/>
      <c r="I74" s="70"/>
      <c r="J74" s="70"/>
      <c r="K74" s="70"/>
      <c r="L74" s="70"/>
      <c r="M74" s="70"/>
      <c r="N74" s="70"/>
      <c r="O74" s="70"/>
      <c r="P74" s="71"/>
    </row>
    <row r="75" spans="1:16" s="114" customFormat="1">
      <c r="A75" s="130">
        <v>4</v>
      </c>
      <c r="B75" s="112" t="s">
        <v>75</v>
      </c>
      <c r="C75" s="133" t="s">
        <v>143</v>
      </c>
      <c r="D75" s="112" t="s">
        <v>48</v>
      </c>
      <c r="E75" s="120">
        <v>11.13</v>
      </c>
      <c r="F75" s="113"/>
      <c r="G75" s="70"/>
      <c r="H75" s="69"/>
      <c r="I75" s="70"/>
      <c r="J75" s="70"/>
      <c r="K75" s="70"/>
      <c r="L75" s="70"/>
      <c r="M75" s="70"/>
      <c r="N75" s="70"/>
      <c r="O75" s="70"/>
      <c r="P75" s="71"/>
    </row>
    <row r="76" spans="1:16" ht="17.25" customHeight="1">
      <c r="A76" s="173"/>
      <c r="B76" s="128"/>
      <c r="C76" s="174" t="s">
        <v>497</v>
      </c>
      <c r="D76" s="175"/>
      <c r="E76" s="176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60"/>
    </row>
    <row r="77" spans="1:16" s="114" customFormat="1" ht="25.5">
      <c r="A77" s="130">
        <v>1</v>
      </c>
      <c r="B77" s="112" t="s">
        <v>75</v>
      </c>
      <c r="C77" s="133" t="s">
        <v>128</v>
      </c>
      <c r="D77" s="112" t="s">
        <v>48</v>
      </c>
      <c r="E77" s="120">
        <v>1.1299999999999999</v>
      </c>
      <c r="F77" s="113"/>
      <c r="G77" s="70"/>
      <c r="H77" s="69"/>
      <c r="I77" s="70"/>
      <c r="J77" s="70"/>
      <c r="K77" s="70"/>
      <c r="L77" s="70"/>
      <c r="M77" s="70"/>
      <c r="N77" s="70"/>
      <c r="O77" s="70"/>
      <c r="P77" s="71"/>
    </row>
    <row r="78" spans="1:16" s="114" customFormat="1">
      <c r="A78" s="130">
        <v>2</v>
      </c>
      <c r="B78" s="112" t="s">
        <v>75</v>
      </c>
      <c r="C78" s="116" t="s">
        <v>130</v>
      </c>
      <c r="D78" s="112" t="s">
        <v>91</v>
      </c>
      <c r="E78" s="120">
        <v>1</v>
      </c>
      <c r="F78" s="113"/>
      <c r="G78" s="70"/>
      <c r="H78" s="69"/>
      <c r="I78" s="70"/>
      <c r="J78" s="70"/>
      <c r="K78" s="70"/>
      <c r="L78" s="70"/>
      <c r="M78" s="70"/>
      <c r="N78" s="70"/>
      <c r="O78" s="70"/>
      <c r="P78" s="71"/>
    </row>
    <row r="79" spans="1:16" s="114" customFormat="1" ht="25.5">
      <c r="A79" s="130">
        <v>3</v>
      </c>
      <c r="B79" s="112" t="s">
        <v>75</v>
      </c>
      <c r="C79" s="133" t="s">
        <v>136</v>
      </c>
      <c r="D79" s="112" t="s">
        <v>48</v>
      </c>
      <c r="E79" s="120">
        <f>E77</f>
        <v>1.1299999999999999</v>
      </c>
      <c r="F79" s="113"/>
      <c r="G79" s="70"/>
      <c r="H79" s="69"/>
      <c r="I79" s="70"/>
      <c r="J79" s="70"/>
      <c r="K79" s="70"/>
      <c r="L79" s="70"/>
      <c r="M79" s="70"/>
      <c r="N79" s="70"/>
      <c r="O79" s="70"/>
      <c r="P79" s="71"/>
    </row>
    <row r="80" spans="1:16" s="114" customFormat="1">
      <c r="A80" s="130">
        <v>4</v>
      </c>
      <c r="B80" s="112" t="s">
        <v>75</v>
      </c>
      <c r="C80" s="133" t="s">
        <v>143</v>
      </c>
      <c r="D80" s="112" t="s">
        <v>48</v>
      </c>
      <c r="E80" s="120">
        <v>2.57</v>
      </c>
      <c r="F80" s="113"/>
      <c r="G80" s="70"/>
      <c r="H80" s="69"/>
      <c r="I80" s="70"/>
      <c r="J80" s="70"/>
      <c r="K80" s="70"/>
      <c r="L80" s="70"/>
      <c r="M80" s="70"/>
      <c r="N80" s="70"/>
      <c r="O80" s="70"/>
      <c r="P80" s="71"/>
    </row>
    <row r="81" spans="1:16" ht="17.25" customHeight="1">
      <c r="A81" s="173"/>
      <c r="B81" s="128"/>
      <c r="C81" s="174" t="s">
        <v>498</v>
      </c>
      <c r="D81" s="175"/>
      <c r="E81" s="176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60"/>
    </row>
    <row r="82" spans="1:16" s="114" customFormat="1" ht="25.5">
      <c r="A82" s="130">
        <v>1</v>
      </c>
      <c r="B82" s="112" t="s">
        <v>75</v>
      </c>
      <c r="C82" s="133" t="s">
        <v>128</v>
      </c>
      <c r="D82" s="112" t="s">
        <v>48</v>
      </c>
      <c r="E82" s="120">
        <v>12.56</v>
      </c>
      <c r="F82" s="113"/>
      <c r="G82" s="70"/>
      <c r="H82" s="69"/>
      <c r="I82" s="70"/>
      <c r="J82" s="70"/>
      <c r="K82" s="70"/>
      <c r="L82" s="70"/>
      <c r="M82" s="70"/>
      <c r="N82" s="70"/>
      <c r="O82" s="70"/>
      <c r="P82" s="71"/>
    </row>
    <row r="83" spans="1:16" s="114" customFormat="1">
      <c r="A83" s="130">
        <v>2</v>
      </c>
      <c r="B83" s="112" t="s">
        <v>75</v>
      </c>
      <c r="C83" s="116" t="s">
        <v>130</v>
      </c>
      <c r="D83" s="112" t="s">
        <v>91</v>
      </c>
      <c r="E83" s="120">
        <v>1</v>
      </c>
      <c r="F83" s="113"/>
      <c r="G83" s="70"/>
      <c r="H83" s="69"/>
      <c r="I83" s="70"/>
      <c r="J83" s="70"/>
      <c r="K83" s="70"/>
      <c r="L83" s="70"/>
      <c r="M83" s="70"/>
      <c r="N83" s="70"/>
      <c r="O83" s="70"/>
      <c r="P83" s="71"/>
    </row>
    <row r="84" spans="1:16" s="114" customFormat="1" ht="25.5">
      <c r="A84" s="130">
        <v>3</v>
      </c>
      <c r="B84" s="112" t="s">
        <v>75</v>
      </c>
      <c r="C84" s="133" t="s">
        <v>136</v>
      </c>
      <c r="D84" s="112" t="s">
        <v>48</v>
      </c>
      <c r="E84" s="120">
        <f>E82</f>
        <v>12.56</v>
      </c>
      <c r="F84" s="113"/>
      <c r="G84" s="70"/>
      <c r="H84" s="69"/>
      <c r="I84" s="70"/>
      <c r="J84" s="70"/>
      <c r="K84" s="70"/>
      <c r="L84" s="70"/>
      <c r="M84" s="70"/>
      <c r="N84" s="70"/>
      <c r="O84" s="70"/>
      <c r="P84" s="71"/>
    </row>
    <row r="85" spans="1:16" ht="17.25" customHeight="1">
      <c r="A85" s="173"/>
      <c r="B85" s="128"/>
      <c r="C85" s="174" t="s">
        <v>499</v>
      </c>
      <c r="D85" s="175"/>
      <c r="E85" s="176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60"/>
    </row>
    <row r="86" spans="1:16" s="114" customFormat="1" ht="25.5">
      <c r="A86" s="130">
        <v>1</v>
      </c>
      <c r="B86" s="112" t="s">
        <v>75</v>
      </c>
      <c r="C86" s="133" t="s">
        <v>128</v>
      </c>
      <c r="D86" s="112" t="s">
        <v>48</v>
      </c>
      <c r="E86" s="120">
        <v>10.98</v>
      </c>
      <c r="F86" s="113"/>
      <c r="G86" s="70"/>
      <c r="H86" s="69"/>
      <c r="I86" s="70"/>
      <c r="J86" s="70"/>
      <c r="K86" s="70"/>
      <c r="L86" s="70"/>
      <c r="M86" s="70"/>
      <c r="N86" s="70"/>
      <c r="O86" s="70"/>
      <c r="P86" s="71"/>
    </row>
    <row r="87" spans="1:16" s="114" customFormat="1">
      <c r="A87" s="130">
        <v>2</v>
      </c>
      <c r="B87" s="112" t="s">
        <v>75</v>
      </c>
      <c r="C87" s="116" t="s">
        <v>133</v>
      </c>
      <c r="D87" s="112" t="s">
        <v>73</v>
      </c>
      <c r="E87" s="120">
        <v>2</v>
      </c>
      <c r="F87" s="113"/>
      <c r="G87" s="70"/>
      <c r="H87" s="69"/>
      <c r="I87" s="70"/>
      <c r="J87" s="70"/>
      <c r="K87" s="70"/>
      <c r="L87" s="70"/>
      <c r="M87" s="70"/>
      <c r="N87" s="70"/>
      <c r="O87" s="70"/>
      <c r="P87" s="71"/>
    </row>
    <row r="88" spans="1:16" s="114" customFormat="1">
      <c r="A88" s="130">
        <v>3</v>
      </c>
      <c r="B88" s="112" t="s">
        <v>75</v>
      </c>
      <c r="C88" s="116" t="s">
        <v>130</v>
      </c>
      <c r="D88" s="112" t="s">
        <v>91</v>
      </c>
      <c r="E88" s="120">
        <v>1</v>
      </c>
      <c r="F88" s="113"/>
      <c r="G88" s="70"/>
      <c r="H88" s="69"/>
      <c r="I88" s="70"/>
      <c r="J88" s="70"/>
      <c r="K88" s="70"/>
      <c r="L88" s="70"/>
      <c r="M88" s="70"/>
      <c r="N88" s="70"/>
      <c r="O88" s="70"/>
      <c r="P88" s="71"/>
    </row>
    <row r="89" spans="1:16" s="114" customFormat="1">
      <c r="A89" s="130">
        <v>4</v>
      </c>
      <c r="B89" s="112" t="s">
        <v>75</v>
      </c>
      <c r="C89" s="116" t="s">
        <v>99</v>
      </c>
      <c r="D89" s="112" t="s">
        <v>91</v>
      </c>
      <c r="E89" s="120">
        <v>1</v>
      </c>
      <c r="F89" s="113"/>
      <c r="G89" s="70"/>
      <c r="H89" s="69"/>
      <c r="I89" s="70"/>
      <c r="J89" s="70"/>
      <c r="K89" s="70"/>
      <c r="L89" s="70"/>
      <c r="M89" s="70"/>
      <c r="N89" s="70"/>
      <c r="O89" s="70"/>
      <c r="P89" s="71"/>
    </row>
    <row r="90" spans="1:16" s="114" customFormat="1">
      <c r="A90" s="130">
        <v>5</v>
      </c>
      <c r="B90" s="112" t="s">
        <v>75</v>
      </c>
      <c r="C90" s="116" t="s">
        <v>134</v>
      </c>
      <c r="D90" s="112" t="s">
        <v>91</v>
      </c>
      <c r="E90" s="120">
        <v>2</v>
      </c>
      <c r="F90" s="113"/>
      <c r="G90" s="70"/>
      <c r="H90" s="69"/>
      <c r="I90" s="70"/>
      <c r="J90" s="70"/>
      <c r="K90" s="70"/>
      <c r="L90" s="70"/>
      <c r="M90" s="70"/>
      <c r="N90" s="70"/>
      <c r="O90" s="70"/>
      <c r="P90" s="71"/>
    </row>
    <row r="91" spans="1:16" s="114" customFormat="1">
      <c r="A91" s="130">
        <v>6</v>
      </c>
      <c r="B91" s="112" t="s">
        <v>75</v>
      </c>
      <c r="C91" s="116" t="s">
        <v>135</v>
      </c>
      <c r="D91" s="112" t="s">
        <v>48</v>
      </c>
      <c r="E91" s="120">
        <v>17.829999999999998</v>
      </c>
      <c r="F91" s="113"/>
      <c r="G91" s="70"/>
      <c r="H91" s="69"/>
      <c r="I91" s="70"/>
      <c r="J91" s="70"/>
      <c r="K91" s="70"/>
      <c r="L91" s="70"/>
      <c r="M91" s="70"/>
      <c r="N91" s="70"/>
      <c r="O91" s="70"/>
      <c r="P91" s="71"/>
    </row>
    <row r="92" spans="1:16" s="114" customFormat="1" ht="25.5">
      <c r="A92" s="130">
        <v>7</v>
      </c>
      <c r="B92" s="112" t="s">
        <v>75</v>
      </c>
      <c r="C92" s="133" t="s">
        <v>136</v>
      </c>
      <c r="D92" s="112" t="s">
        <v>48</v>
      </c>
      <c r="E92" s="120">
        <f>E86</f>
        <v>10.98</v>
      </c>
      <c r="F92" s="113"/>
      <c r="G92" s="70"/>
      <c r="H92" s="69"/>
      <c r="I92" s="70"/>
      <c r="J92" s="70"/>
      <c r="K92" s="70"/>
      <c r="L92" s="70"/>
      <c r="M92" s="70"/>
      <c r="N92" s="70"/>
      <c r="O92" s="70"/>
      <c r="P92" s="71"/>
    </row>
    <row r="93" spans="1:16" ht="17.25" customHeight="1">
      <c r="A93" s="173"/>
      <c r="B93" s="128"/>
      <c r="C93" s="174" t="s">
        <v>500</v>
      </c>
      <c r="D93" s="175"/>
      <c r="E93" s="176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60"/>
    </row>
    <row r="94" spans="1:16" s="114" customFormat="1">
      <c r="A94" s="130">
        <v>1</v>
      </c>
      <c r="B94" s="112" t="s">
        <v>75</v>
      </c>
      <c r="C94" s="117" t="s">
        <v>77</v>
      </c>
      <c r="D94" s="112" t="s">
        <v>73</v>
      </c>
      <c r="E94" s="120">
        <v>1</v>
      </c>
      <c r="F94" s="113"/>
      <c r="G94" s="70"/>
      <c r="H94" s="69"/>
      <c r="I94" s="70"/>
      <c r="J94" s="70"/>
      <c r="K94" s="70"/>
      <c r="L94" s="70"/>
      <c r="M94" s="70"/>
      <c r="N94" s="70"/>
      <c r="O94" s="70"/>
      <c r="P94" s="71"/>
    </row>
    <row r="95" spans="1:16" s="114" customFormat="1" ht="38.25">
      <c r="A95" s="130">
        <v>2</v>
      </c>
      <c r="B95" s="112" t="s">
        <v>75</v>
      </c>
      <c r="C95" s="133" t="s">
        <v>144</v>
      </c>
      <c r="D95" s="112" t="s">
        <v>73</v>
      </c>
      <c r="E95" s="120">
        <v>1</v>
      </c>
      <c r="F95" s="113"/>
      <c r="G95" s="70"/>
      <c r="H95" s="69"/>
      <c r="I95" s="70"/>
      <c r="J95" s="70"/>
      <c r="K95" s="70"/>
      <c r="L95" s="70"/>
      <c r="M95" s="70"/>
      <c r="N95" s="70"/>
      <c r="O95" s="70"/>
      <c r="P95" s="71"/>
    </row>
    <row r="96" spans="1:16" s="114" customFormat="1">
      <c r="A96" s="130">
        <v>3</v>
      </c>
      <c r="B96" s="112" t="s">
        <v>76</v>
      </c>
      <c r="C96" s="117" t="s">
        <v>145</v>
      </c>
      <c r="D96" s="115" t="s">
        <v>501</v>
      </c>
      <c r="E96" s="121">
        <v>3</v>
      </c>
      <c r="F96" s="113"/>
      <c r="G96" s="70"/>
      <c r="H96" s="69"/>
      <c r="I96" s="70"/>
      <c r="J96" s="70"/>
      <c r="K96" s="70"/>
      <c r="L96" s="70"/>
      <c r="M96" s="70"/>
      <c r="N96" s="70"/>
      <c r="O96" s="70"/>
      <c r="P96" s="71"/>
    </row>
    <row r="97" spans="1:17" ht="14.25" customHeight="1" thickBot="1">
      <c r="A97" s="95"/>
      <c r="B97" s="118"/>
      <c r="C97" s="96"/>
      <c r="D97" s="97"/>
      <c r="E97" s="98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100"/>
      <c r="Q97" s="55"/>
    </row>
    <row r="98" spans="1:17">
      <c r="A98" s="127"/>
      <c r="B98" s="128"/>
      <c r="C98" s="400" t="s">
        <v>13</v>
      </c>
      <c r="D98" s="401"/>
      <c r="E98" s="401"/>
      <c r="F98" s="401"/>
      <c r="G98" s="401"/>
      <c r="H98" s="401"/>
      <c r="I98" s="401"/>
      <c r="J98" s="401"/>
      <c r="K98" s="402"/>
      <c r="L98" s="59"/>
      <c r="M98" s="59"/>
      <c r="N98" s="59"/>
      <c r="O98" s="59"/>
      <c r="P98" s="60"/>
    </row>
    <row r="99" spans="1:17">
      <c r="A99" s="101"/>
      <c r="C99" s="403" t="s">
        <v>62</v>
      </c>
      <c r="D99" s="403"/>
      <c r="E99" s="403"/>
      <c r="F99" s="403"/>
      <c r="G99" s="403"/>
      <c r="H99" s="403"/>
      <c r="I99" s="403"/>
      <c r="J99" s="403"/>
      <c r="K99" s="403"/>
      <c r="L99" s="103"/>
      <c r="M99" s="103"/>
      <c r="N99" s="104"/>
      <c r="O99" s="103"/>
      <c r="P99" s="105"/>
    </row>
    <row r="100" spans="1:17" ht="13.5" thickBot="1">
      <c r="A100" s="106"/>
      <c r="B100" s="107"/>
      <c r="C100" s="404" t="s">
        <v>40</v>
      </c>
      <c r="D100" s="404"/>
      <c r="E100" s="404"/>
      <c r="F100" s="404"/>
      <c r="G100" s="404"/>
      <c r="H100" s="404"/>
      <c r="I100" s="404"/>
      <c r="J100" s="404"/>
      <c r="K100" s="404"/>
      <c r="L100" s="108"/>
      <c r="M100" s="108"/>
      <c r="N100" s="108"/>
      <c r="O100" s="108"/>
      <c r="P100" s="109"/>
    </row>
    <row r="101" spans="1:17">
      <c r="A101" s="81"/>
      <c r="B101" s="81"/>
      <c r="C101" s="344"/>
      <c r="D101" s="344"/>
      <c r="E101" s="344"/>
      <c r="F101" s="344"/>
      <c r="G101" s="344"/>
      <c r="H101" s="344"/>
      <c r="I101" s="344"/>
      <c r="J101" s="344"/>
      <c r="K101" s="344"/>
      <c r="L101" s="345"/>
      <c r="M101" s="345"/>
      <c r="N101" s="345"/>
      <c r="O101" s="345"/>
      <c r="P101" s="345"/>
    </row>
    <row r="102" spans="1:17" s="81" customFormat="1">
      <c r="C102" s="82"/>
      <c r="D102" s="82"/>
      <c r="E102" s="82"/>
    </row>
    <row r="103" spans="1:17" s="81" customFormat="1">
      <c r="A103" s="399" t="s">
        <v>14</v>
      </c>
      <c r="B103" s="399"/>
      <c r="C103" s="110"/>
      <c r="D103" s="405"/>
      <c r="E103" s="406"/>
      <c r="G103" s="399" t="s">
        <v>41</v>
      </c>
      <c r="H103" s="399"/>
      <c r="I103" s="407"/>
      <c r="J103" s="407"/>
      <c r="K103" s="407"/>
      <c r="L103" s="407"/>
      <c r="M103" s="407"/>
      <c r="N103" s="398"/>
      <c r="O103" s="399"/>
    </row>
    <row r="104" spans="1:17" s="81" customFormat="1">
      <c r="C104" s="119" t="s">
        <v>47</v>
      </c>
      <c r="D104" s="82"/>
      <c r="E104" s="82"/>
      <c r="K104" s="119" t="s">
        <v>47</v>
      </c>
    </row>
    <row r="105" spans="1:17" s="81" customFormat="1">
      <c r="C105" s="82"/>
      <c r="D105" s="82"/>
      <c r="E105" s="82"/>
    </row>
    <row r="106" spans="1:17" s="81" customFormat="1">
      <c r="A106" s="399" t="s">
        <v>15</v>
      </c>
      <c r="B106" s="399"/>
      <c r="C106" s="82"/>
      <c r="D106" s="82"/>
      <c r="E106" s="82"/>
      <c r="G106" s="399"/>
      <c r="H106" s="399"/>
    </row>
    <row r="107" spans="1:17" s="81" customFormat="1">
      <c r="C107" s="82"/>
      <c r="D107" s="82"/>
      <c r="E107" s="82"/>
    </row>
    <row r="108" spans="1:17" s="81" customFormat="1">
      <c r="C108" s="82"/>
      <c r="D108" s="82"/>
      <c r="E108" s="82"/>
    </row>
    <row r="109" spans="1:17" s="81" customFormat="1">
      <c r="C109" s="82"/>
      <c r="D109" s="82"/>
      <c r="E109" s="82"/>
    </row>
    <row r="110" spans="1:17" s="81" customFormat="1">
      <c r="C110" s="82"/>
      <c r="D110" s="82"/>
      <c r="E110" s="82"/>
    </row>
    <row r="111" spans="1:17" s="81" customFormat="1">
      <c r="C111" s="82"/>
      <c r="D111" s="82"/>
      <c r="E111" s="82"/>
    </row>
    <row r="112" spans="1:17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  <row r="332" spans="3:5" s="81" customFormat="1">
      <c r="C332" s="82"/>
      <c r="D332" s="82"/>
      <c r="E332" s="82"/>
    </row>
    <row r="333" spans="3:5" s="81" customFormat="1">
      <c r="C333" s="82"/>
      <c r="D333" s="82"/>
      <c r="E333" s="82"/>
    </row>
    <row r="334" spans="3:5" s="81" customFormat="1">
      <c r="C334" s="82"/>
      <c r="D334" s="82"/>
      <c r="E334" s="82"/>
    </row>
    <row r="335" spans="3:5" s="81" customFormat="1">
      <c r="C335" s="82"/>
      <c r="D335" s="82"/>
      <c r="E335" s="82"/>
    </row>
    <row r="336" spans="3:5" s="81" customFormat="1">
      <c r="C336" s="82"/>
      <c r="D336" s="82"/>
      <c r="E336" s="82"/>
    </row>
    <row r="337" spans="3:5" s="81" customFormat="1">
      <c r="C337" s="82"/>
      <c r="D337" s="82"/>
      <c r="E337" s="82"/>
    </row>
    <row r="338" spans="3:5" s="81" customFormat="1">
      <c r="C338" s="82"/>
      <c r="D338" s="82"/>
      <c r="E338" s="82"/>
    </row>
    <row r="339" spans="3:5" s="81" customFormat="1">
      <c r="C339" s="82"/>
      <c r="D339" s="82"/>
      <c r="E339" s="82"/>
    </row>
    <row r="340" spans="3:5" s="81" customFormat="1">
      <c r="C340" s="82"/>
      <c r="D340" s="82"/>
      <c r="E340" s="82"/>
    </row>
    <row r="341" spans="3:5" s="81" customFormat="1">
      <c r="C341" s="82"/>
      <c r="D341" s="82"/>
      <c r="E341" s="82"/>
    </row>
    <row r="342" spans="3:5" s="81" customFormat="1">
      <c r="C342" s="82"/>
      <c r="D342" s="82"/>
      <c r="E342" s="82"/>
    </row>
    <row r="343" spans="3:5" s="81" customFormat="1">
      <c r="C343" s="82"/>
      <c r="D343" s="82"/>
      <c r="E343" s="82"/>
    </row>
    <row r="344" spans="3:5" s="81" customFormat="1">
      <c r="C344" s="82"/>
      <c r="D344" s="82"/>
      <c r="E344" s="82"/>
    </row>
    <row r="345" spans="3:5" s="81" customFormat="1">
      <c r="C345" s="82"/>
      <c r="D345" s="82"/>
      <c r="E345" s="82"/>
    </row>
    <row r="346" spans="3:5" s="81" customFormat="1">
      <c r="C346" s="82"/>
      <c r="D346" s="82"/>
      <c r="E346" s="82"/>
    </row>
    <row r="347" spans="3:5" s="81" customFormat="1">
      <c r="C347" s="82"/>
      <c r="D347" s="82"/>
      <c r="E347" s="82"/>
    </row>
    <row r="348" spans="3:5" s="81" customFormat="1">
      <c r="C348" s="82"/>
      <c r="D348" s="82"/>
      <c r="E348" s="82"/>
    </row>
    <row r="349" spans="3:5" s="81" customFormat="1">
      <c r="C349" s="82"/>
      <c r="D349" s="82"/>
      <c r="E349" s="82"/>
    </row>
    <row r="350" spans="3:5" s="81" customFormat="1">
      <c r="C350" s="82"/>
      <c r="D350" s="82"/>
      <c r="E350" s="82"/>
    </row>
    <row r="351" spans="3:5" s="81" customFormat="1">
      <c r="C351" s="82"/>
      <c r="D351" s="82"/>
      <c r="E351" s="82"/>
    </row>
    <row r="352" spans="3:5" s="81" customFormat="1">
      <c r="C352" s="82"/>
      <c r="D352" s="82"/>
      <c r="E352" s="82"/>
    </row>
    <row r="353" spans="3:5" s="81" customFormat="1">
      <c r="C353" s="82"/>
      <c r="D353" s="82"/>
      <c r="E353" s="82"/>
    </row>
    <row r="354" spans="3:5" s="81" customFormat="1">
      <c r="C354" s="82"/>
      <c r="D354" s="82"/>
      <c r="E354" s="82"/>
    </row>
    <row r="355" spans="3:5" s="81" customFormat="1">
      <c r="C355" s="82"/>
      <c r="D355" s="82"/>
      <c r="E355" s="82"/>
    </row>
    <row r="356" spans="3:5" s="81" customFormat="1">
      <c r="C356" s="82"/>
      <c r="D356" s="82"/>
      <c r="E356" s="82"/>
    </row>
    <row r="357" spans="3:5" s="81" customFormat="1">
      <c r="C357" s="82"/>
      <c r="D357" s="82"/>
      <c r="E357" s="82"/>
    </row>
    <row r="358" spans="3:5" s="81" customFormat="1">
      <c r="C358" s="82"/>
      <c r="D358" s="82"/>
      <c r="E358" s="82"/>
    </row>
    <row r="359" spans="3:5" s="81" customFormat="1">
      <c r="C359" s="82"/>
      <c r="D359" s="82"/>
      <c r="E359" s="82"/>
    </row>
    <row r="360" spans="3:5" s="81" customFormat="1">
      <c r="C360" s="82"/>
      <c r="D360" s="82"/>
      <c r="E360" s="82"/>
    </row>
    <row r="361" spans="3:5" s="81" customFormat="1">
      <c r="C361" s="82"/>
      <c r="D361" s="82"/>
      <c r="E361" s="82"/>
    </row>
    <row r="362" spans="3:5" s="81" customFormat="1">
      <c r="C362" s="82"/>
      <c r="D362" s="82"/>
      <c r="E362" s="82"/>
    </row>
    <row r="363" spans="3:5" s="81" customFormat="1">
      <c r="C363" s="82"/>
      <c r="D363" s="82"/>
      <c r="E363" s="82"/>
    </row>
    <row r="364" spans="3:5" s="81" customFormat="1">
      <c r="C364" s="82"/>
      <c r="D364" s="82"/>
      <c r="E364" s="82"/>
    </row>
    <row r="365" spans="3:5" s="81" customFormat="1">
      <c r="C365" s="82"/>
      <c r="D365" s="82"/>
      <c r="E365" s="82"/>
    </row>
    <row r="366" spans="3:5" s="81" customFormat="1">
      <c r="C366" s="82"/>
      <c r="D366" s="82"/>
      <c r="E366" s="82"/>
    </row>
    <row r="367" spans="3:5" s="81" customFormat="1">
      <c r="C367" s="82"/>
      <c r="D367" s="82"/>
      <c r="E367" s="82"/>
    </row>
    <row r="368" spans="3:5" s="81" customFormat="1">
      <c r="C368" s="82"/>
      <c r="D368" s="82"/>
      <c r="E368" s="82"/>
    </row>
    <row r="369" spans="3:5" s="81" customFormat="1">
      <c r="C369" s="82"/>
      <c r="D369" s="82"/>
      <c r="E369" s="82"/>
    </row>
    <row r="370" spans="3:5" s="81" customFormat="1">
      <c r="C370" s="82"/>
      <c r="D370" s="82"/>
      <c r="E370" s="82"/>
    </row>
    <row r="371" spans="3:5" s="81" customFormat="1">
      <c r="C371" s="82"/>
      <c r="D371" s="82"/>
      <c r="E371" s="82"/>
    </row>
    <row r="372" spans="3:5" s="81" customFormat="1">
      <c r="C372" s="82"/>
      <c r="D372" s="82"/>
      <c r="E372" s="82"/>
    </row>
    <row r="373" spans="3:5" s="81" customFormat="1">
      <c r="C373" s="82"/>
      <c r="D373" s="82"/>
      <c r="E373" s="82"/>
    </row>
    <row r="374" spans="3:5" s="81" customFormat="1">
      <c r="C374" s="82"/>
      <c r="D374" s="82"/>
      <c r="E374" s="82"/>
    </row>
    <row r="375" spans="3:5" s="81" customFormat="1">
      <c r="C375" s="82"/>
      <c r="D375" s="82"/>
      <c r="E375" s="82"/>
    </row>
    <row r="376" spans="3:5" s="81" customFormat="1">
      <c r="C376" s="82"/>
      <c r="D376" s="82"/>
      <c r="E376" s="82"/>
    </row>
    <row r="377" spans="3:5" s="81" customFormat="1">
      <c r="C377" s="82"/>
      <c r="D377" s="82"/>
      <c r="E377" s="82"/>
    </row>
    <row r="378" spans="3:5" s="81" customFormat="1">
      <c r="C378" s="82"/>
      <c r="D378" s="82"/>
      <c r="E378" s="82"/>
    </row>
    <row r="379" spans="3:5" s="81" customFormat="1">
      <c r="C379" s="82"/>
      <c r="D379" s="82"/>
      <c r="E379" s="82"/>
    </row>
    <row r="380" spans="3:5" s="81" customFormat="1">
      <c r="C380" s="82"/>
      <c r="D380" s="82"/>
      <c r="E380" s="82"/>
    </row>
    <row r="381" spans="3:5" s="81" customFormat="1">
      <c r="C381" s="82"/>
      <c r="D381" s="82"/>
      <c r="E381" s="82"/>
    </row>
    <row r="382" spans="3:5" s="81" customFormat="1">
      <c r="C382" s="82"/>
      <c r="D382" s="82"/>
      <c r="E382" s="82"/>
    </row>
    <row r="383" spans="3:5" s="81" customFormat="1">
      <c r="C383" s="82"/>
      <c r="D383" s="82"/>
      <c r="E383" s="82"/>
    </row>
    <row r="384" spans="3:5" s="81" customFormat="1">
      <c r="C384" s="82"/>
      <c r="D384" s="82"/>
      <c r="E384" s="82"/>
    </row>
    <row r="385" spans="3:5" s="81" customFormat="1">
      <c r="C385" s="82"/>
      <c r="D385" s="82"/>
      <c r="E385" s="82"/>
    </row>
    <row r="386" spans="3:5" s="81" customFormat="1">
      <c r="C386" s="82"/>
      <c r="D386" s="82"/>
      <c r="E386" s="82"/>
    </row>
    <row r="387" spans="3:5" s="81" customFormat="1">
      <c r="C387" s="82"/>
      <c r="D387" s="82"/>
      <c r="E387" s="82"/>
    </row>
    <row r="388" spans="3:5" s="81" customFormat="1">
      <c r="C388" s="82"/>
      <c r="D388" s="82"/>
      <c r="E388" s="82"/>
    </row>
    <row r="389" spans="3:5" s="81" customFormat="1">
      <c r="C389" s="82"/>
      <c r="D389" s="82"/>
      <c r="E389" s="82"/>
    </row>
    <row r="390" spans="3:5" s="81" customFormat="1">
      <c r="C390" s="82"/>
      <c r="D390" s="82"/>
      <c r="E390" s="82"/>
    </row>
    <row r="391" spans="3:5" s="81" customFormat="1">
      <c r="C391" s="82"/>
      <c r="D391" s="82"/>
      <c r="E391" s="82"/>
    </row>
    <row r="392" spans="3:5" s="81" customFormat="1">
      <c r="C392" s="82"/>
      <c r="D392" s="82"/>
      <c r="E392" s="82"/>
    </row>
    <row r="393" spans="3:5" s="81" customFormat="1">
      <c r="C393" s="82"/>
      <c r="D393" s="82"/>
      <c r="E393" s="82"/>
    </row>
    <row r="394" spans="3:5" s="81" customFormat="1">
      <c r="C394" s="82"/>
      <c r="D394" s="82"/>
      <c r="E394" s="82"/>
    </row>
    <row r="395" spans="3:5" s="81" customFormat="1">
      <c r="C395" s="82"/>
      <c r="D395" s="82"/>
      <c r="E395" s="82"/>
    </row>
    <row r="396" spans="3:5" s="81" customFormat="1">
      <c r="C396" s="82"/>
      <c r="D396" s="82"/>
      <c r="E396" s="82"/>
    </row>
  </sheetData>
  <mergeCells count="38">
    <mergeCell ref="N103:O103"/>
    <mergeCell ref="A106:B106"/>
    <mergeCell ref="G106:H106"/>
    <mergeCell ref="C98:K98"/>
    <mergeCell ref="C99:K99"/>
    <mergeCell ref="C100:K100"/>
    <mergeCell ref="A103:B103"/>
    <mergeCell ref="D103:E103"/>
    <mergeCell ref="G103:H103"/>
    <mergeCell ref="I103:M10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A10:B10"/>
    <mergeCell ref="C10:N10"/>
    <mergeCell ref="A11:B11"/>
    <mergeCell ref="C11:N11"/>
    <mergeCell ref="A13:G13"/>
    <mergeCell ref="K13:M13"/>
    <mergeCell ref="N13:O13"/>
    <mergeCell ref="A7:B7"/>
    <mergeCell ref="C7:N7"/>
    <mergeCell ref="A8:B8"/>
    <mergeCell ref="C8:N8"/>
    <mergeCell ref="A9:B9"/>
    <mergeCell ref="C9:N9"/>
    <mergeCell ref="L1:P1"/>
    <mergeCell ref="D2:H2"/>
    <mergeCell ref="C3:N3"/>
    <mergeCell ref="C4:N4"/>
    <mergeCell ref="A6:B6"/>
    <mergeCell ref="C6:N6"/>
  </mergeCells>
  <pageMargins left="0.48" right="0.43307086614173229" top="0.74803149606299213" bottom="0.6692913385826772" header="0.51181102362204722" footer="0.43307086614173229"/>
  <pageSetup paperSize="9" scale="86" orientation="landscape" r:id="rId1"/>
  <headerFooter alignWithMargins="0">
    <oddFooter>&amp;R&amp;P lapa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3"/>
  <sheetViews>
    <sheetView topLeftCell="A28" zoomScaleNormal="100" zoomScaleSheetLayoutView="85" workbookViewId="0">
      <selection activeCell="C11" sqref="C11:N11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7" width="7.28515625" style="54" customWidth="1"/>
    <col min="18" max="16384" width="9.140625" style="54"/>
  </cols>
  <sheetData>
    <row r="1" spans="1:41" s="81" customFormat="1" ht="18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41" s="81" customFormat="1">
      <c r="C2" s="82"/>
      <c r="D2" s="418" t="s">
        <v>42</v>
      </c>
      <c r="E2" s="418"/>
      <c r="F2" s="418"/>
      <c r="G2" s="418"/>
      <c r="H2" s="418"/>
      <c r="I2" s="83" t="s">
        <v>79</v>
      </c>
    </row>
    <row r="3" spans="1:41" s="81" customFormat="1">
      <c r="C3" s="419" t="s">
        <v>146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41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41" s="81" customFormat="1" ht="12.75" customHeight="1"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</row>
    <row r="6" spans="1:41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41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41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41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41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41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41" s="81" customFormat="1">
      <c r="A12" s="329"/>
      <c r="B12" s="329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</row>
    <row r="13" spans="1:41" s="81" customFormat="1">
      <c r="A13" s="415" t="s">
        <v>100</v>
      </c>
      <c r="B13" s="415"/>
      <c r="C13" s="415"/>
      <c r="D13" s="415"/>
      <c r="E13" s="415"/>
      <c r="F13" s="415"/>
      <c r="G13" s="415"/>
      <c r="H13" s="330"/>
      <c r="I13" s="330"/>
      <c r="J13" s="330"/>
      <c r="K13" s="416" t="s">
        <v>44</v>
      </c>
      <c r="L13" s="416"/>
      <c r="M13" s="416"/>
      <c r="N13" s="417">
        <f>P37</f>
        <v>0</v>
      </c>
      <c r="O13" s="416"/>
      <c r="P13" s="87" t="s">
        <v>51</v>
      </c>
    </row>
    <row r="14" spans="1:41" s="81" customFormat="1">
      <c r="A14" s="329"/>
      <c r="B14" s="329"/>
      <c r="C14" s="329"/>
      <c r="D14" s="329"/>
      <c r="E14" s="329"/>
      <c r="F14" s="329"/>
      <c r="G14" s="329"/>
      <c r="H14" s="330"/>
      <c r="I14" s="330"/>
      <c r="J14" s="330"/>
      <c r="K14" s="330"/>
      <c r="L14" s="330"/>
      <c r="M14" s="330"/>
      <c r="N14" s="331"/>
      <c r="O14" s="330"/>
      <c r="P14" s="87"/>
    </row>
    <row r="15" spans="1:41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41" ht="13.5" thickBot="1">
      <c r="B16" s="54"/>
      <c r="C16" s="54"/>
      <c r="D16" s="54"/>
      <c r="E16" s="54"/>
      <c r="F16" s="54"/>
      <c r="I16" s="327"/>
      <c r="J16" s="327"/>
      <c r="K16" s="327"/>
      <c r="L16" s="89"/>
      <c r="M16" s="89"/>
      <c r="N16" s="89"/>
      <c r="O16" s="328"/>
      <c r="P16" s="328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</row>
    <row r="17" spans="1:41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  <c r="Y17" s="348"/>
      <c r="Z17" s="348"/>
      <c r="AA17" s="348"/>
      <c r="AB17" s="348"/>
      <c r="AC17" s="348"/>
      <c r="AD17" s="348"/>
      <c r="AE17" s="348"/>
      <c r="AF17" s="348"/>
      <c r="AG17" s="348"/>
      <c r="AH17" s="348"/>
      <c r="AI17" s="348"/>
      <c r="AJ17" s="348"/>
      <c r="AK17" s="348"/>
      <c r="AL17" s="348"/>
      <c r="AM17" s="348"/>
      <c r="AN17" s="348"/>
      <c r="AO17" s="348"/>
    </row>
    <row r="18" spans="1:41" s="92" customFormat="1" ht="69.7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  <c r="Y18" s="348"/>
      <c r="Z18" s="348"/>
      <c r="AA18" s="348"/>
      <c r="AB18" s="348"/>
      <c r="AC18" s="348"/>
      <c r="AD18" s="348"/>
      <c r="AE18" s="348"/>
      <c r="AF18" s="348"/>
      <c r="AG18" s="348"/>
      <c r="AH18" s="348"/>
      <c r="AI18" s="348"/>
      <c r="AJ18" s="348"/>
      <c r="AK18" s="348"/>
      <c r="AL18" s="348"/>
      <c r="AM18" s="348"/>
      <c r="AN18" s="348"/>
      <c r="AO18" s="348"/>
    </row>
    <row r="19" spans="1:41" s="92" customFormat="1" ht="13.5" thickBot="1">
      <c r="A19" s="199" t="s">
        <v>38</v>
      </c>
      <c r="B19" s="200" t="s">
        <v>39</v>
      </c>
      <c r="C19" s="201">
        <v>3</v>
      </c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  <c r="Y19" s="348"/>
      <c r="Z19" s="348"/>
      <c r="AA19" s="421"/>
      <c r="AB19" s="421"/>
      <c r="AC19" s="421"/>
      <c r="AD19" s="421"/>
      <c r="AE19" s="421"/>
      <c r="AF19" s="421"/>
      <c r="AG19" s="421"/>
      <c r="AH19" s="421"/>
      <c r="AI19" s="348"/>
      <c r="AJ19" s="348"/>
      <c r="AK19" s="348"/>
      <c r="AL19" s="348"/>
      <c r="AM19" s="348"/>
      <c r="AN19" s="348"/>
      <c r="AO19" s="348"/>
    </row>
    <row r="20" spans="1:41" ht="18.75" customHeight="1">
      <c r="A20" s="173"/>
      <c r="B20" s="128"/>
      <c r="C20" s="174" t="s">
        <v>119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  <c r="Y20" s="81"/>
      <c r="Z20" s="81"/>
      <c r="AA20" s="81"/>
      <c r="AB20" s="81"/>
      <c r="AC20" s="81"/>
      <c r="AD20" s="81"/>
      <c r="AE20" s="347"/>
      <c r="AF20" s="347"/>
      <c r="AG20" s="347"/>
      <c r="AH20" s="347"/>
      <c r="AI20" s="81"/>
      <c r="AJ20" s="81"/>
      <c r="AK20" s="81"/>
      <c r="AL20" s="81"/>
      <c r="AM20" s="81"/>
      <c r="AN20" s="81"/>
      <c r="AO20" s="81"/>
    </row>
    <row r="21" spans="1:41" s="169" customFormat="1" ht="25.5">
      <c r="A21" s="164">
        <v>1</v>
      </c>
      <c r="B21" s="165" t="s">
        <v>120</v>
      </c>
      <c r="C21" s="133" t="s">
        <v>121</v>
      </c>
      <c r="D21" s="165" t="s">
        <v>91</v>
      </c>
      <c r="E21" s="167">
        <v>3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  <c r="Y21" s="349"/>
      <c r="Z21" s="350"/>
      <c r="AA21" s="349"/>
      <c r="AB21" s="349"/>
      <c r="AC21" s="349"/>
      <c r="AD21" s="349"/>
      <c r="AE21" s="349"/>
      <c r="AF21" s="349"/>
      <c r="AG21" s="349"/>
      <c r="AH21" s="349"/>
      <c r="AI21" s="349"/>
      <c r="AJ21" s="349"/>
      <c r="AK21" s="349"/>
      <c r="AL21" s="349"/>
      <c r="AM21" s="349"/>
      <c r="AN21" s="349"/>
      <c r="AO21" s="349"/>
    </row>
    <row r="22" spans="1:41" s="169" customFormat="1" ht="25.5">
      <c r="A22" s="164">
        <v>2</v>
      </c>
      <c r="B22" s="165" t="s">
        <v>120</v>
      </c>
      <c r="C22" s="133" t="s">
        <v>400</v>
      </c>
      <c r="D22" s="165" t="s">
        <v>91</v>
      </c>
      <c r="E22" s="167">
        <v>1</v>
      </c>
      <c r="F22" s="168"/>
      <c r="G22" s="70"/>
      <c r="H22" s="69"/>
      <c r="I22" s="70"/>
      <c r="J22" s="70"/>
      <c r="K22" s="70"/>
      <c r="L22" s="70"/>
      <c r="M22" s="70"/>
      <c r="N22" s="70"/>
      <c r="O22" s="70"/>
      <c r="P22" s="71"/>
      <c r="Y22" s="349"/>
      <c r="Z22" s="350"/>
      <c r="AA22" s="349"/>
      <c r="AB22" s="349"/>
      <c r="AC22" s="349"/>
      <c r="AD22" s="349"/>
      <c r="AE22" s="349"/>
      <c r="AF22" s="349"/>
      <c r="AG22" s="349"/>
      <c r="AH22" s="349"/>
      <c r="AI22" s="349"/>
      <c r="AJ22" s="349"/>
      <c r="AK22" s="349"/>
      <c r="AL22" s="349"/>
      <c r="AM22" s="349"/>
      <c r="AN22" s="349"/>
      <c r="AO22" s="349"/>
    </row>
    <row r="23" spans="1:41" s="169" customFormat="1" ht="25.5">
      <c r="A23" s="164">
        <v>3</v>
      </c>
      <c r="B23" s="165" t="s">
        <v>120</v>
      </c>
      <c r="C23" s="133" t="s">
        <v>401</v>
      </c>
      <c r="D23" s="165" t="s">
        <v>91</v>
      </c>
      <c r="E23" s="167">
        <v>2</v>
      </c>
      <c r="F23" s="168"/>
      <c r="G23" s="70"/>
      <c r="H23" s="69"/>
      <c r="I23" s="70"/>
      <c r="J23" s="70"/>
      <c r="K23" s="70"/>
      <c r="L23" s="70"/>
      <c r="M23" s="70"/>
      <c r="N23" s="70"/>
      <c r="O23" s="70"/>
      <c r="P23" s="71"/>
      <c r="Y23" s="349"/>
      <c r="Z23" s="350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O23" s="349"/>
    </row>
    <row r="24" spans="1:41" s="169" customFormat="1" ht="25.5">
      <c r="A24" s="164">
        <v>4</v>
      </c>
      <c r="B24" s="165" t="s">
        <v>120</v>
      </c>
      <c r="C24" s="133" t="s">
        <v>402</v>
      </c>
      <c r="D24" s="165" t="s">
        <v>91</v>
      </c>
      <c r="E24" s="167">
        <v>3</v>
      </c>
      <c r="F24" s="168"/>
      <c r="G24" s="70"/>
      <c r="H24" s="69"/>
      <c r="I24" s="70"/>
      <c r="J24" s="70"/>
      <c r="K24" s="70"/>
      <c r="L24" s="70"/>
      <c r="M24" s="70"/>
      <c r="N24" s="70"/>
      <c r="O24" s="70"/>
      <c r="P24" s="71"/>
      <c r="Y24" s="349"/>
      <c r="Z24" s="350"/>
      <c r="AA24" s="349"/>
      <c r="AB24" s="349"/>
      <c r="AC24" s="349"/>
      <c r="AD24" s="349"/>
      <c r="AE24" s="349"/>
      <c r="AF24" s="349"/>
      <c r="AG24" s="349"/>
      <c r="AH24" s="349"/>
      <c r="AI24" s="349"/>
      <c r="AJ24" s="349"/>
      <c r="AK24" s="349"/>
      <c r="AL24" s="349"/>
      <c r="AM24" s="349"/>
      <c r="AN24" s="349"/>
      <c r="AO24" s="349"/>
    </row>
    <row r="25" spans="1:41" s="169" customFormat="1" ht="25.5">
      <c r="A25" s="164">
        <v>5</v>
      </c>
      <c r="B25" s="165" t="s">
        <v>120</v>
      </c>
      <c r="C25" s="133" t="s">
        <v>403</v>
      </c>
      <c r="D25" s="165" t="s">
        <v>91</v>
      </c>
      <c r="E25" s="167">
        <v>1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  <c r="Y25" s="349"/>
      <c r="Z25" s="350"/>
      <c r="AA25" s="349"/>
      <c r="AB25" s="349"/>
      <c r="AC25" s="349"/>
      <c r="AD25" s="349"/>
      <c r="AE25" s="349"/>
      <c r="AF25" s="349"/>
      <c r="AG25" s="349"/>
      <c r="AH25" s="349"/>
      <c r="AI25" s="349"/>
      <c r="AJ25" s="349"/>
      <c r="AK25" s="349"/>
      <c r="AL25" s="349"/>
      <c r="AM25" s="349"/>
      <c r="AN25" s="349"/>
      <c r="AO25" s="349"/>
    </row>
    <row r="26" spans="1:41" s="169" customFormat="1" ht="25.5">
      <c r="A26" s="164">
        <v>6</v>
      </c>
      <c r="B26" s="165" t="s">
        <v>114</v>
      </c>
      <c r="C26" s="133" t="s">
        <v>404</v>
      </c>
      <c r="D26" s="165" t="s">
        <v>91</v>
      </c>
      <c r="E26" s="167">
        <v>1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  <c r="Y26" s="349"/>
      <c r="Z26" s="350"/>
      <c r="AA26" s="349"/>
      <c r="AB26" s="349"/>
      <c r="AC26" s="349"/>
      <c r="AD26" s="349"/>
      <c r="AE26" s="349"/>
      <c r="AF26" s="349"/>
      <c r="AG26" s="349"/>
      <c r="AH26" s="349"/>
      <c r="AI26" s="349"/>
      <c r="AJ26" s="349"/>
      <c r="AK26" s="349"/>
      <c r="AL26" s="349"/>
      <c r="AM26" s="349"/>
      <c r="AN26" s="349"/>
      <c r="AO26" s="349"/>
    </row>
    <row r="27" spans="1:41" s="169" customFormat="1">
      <c r="A27" s="164">
        <v>7</v>
      </c>
      <c r="B27" s="165" t="s">
        <v>124</v>
      </c>
      <c r="C27" s="133" t="s">
        <v>122</v>
      </c>
      <c r="D27" s="165" t="s">
        <v>87</v>
      </c>
      <c r="E27" s="167">
        <v>55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  <c r="Y27" s="349"/>
      <c r="Z27" s="350"/>
      <c r="AA27" s="349"/>
      <c r="AB27" s="349"/>
      <c r="AC27" s="349"/>
      <c r="AD27" s="349"/>
      <c r="AE27" s="349"/>
      <c r="AF27" s="349"/>
      <c r="AG27" s="349"/>
      <c r="AH27" s="349"/>
      <c r="AI27" s="349"/>
      <c r="AJ27" s="349"/>
      <c r="AK27" s="349"/>
      <c r="AL27" s="349"/>
      <c r="AM27" s="349"/>
      <c r="AN27" s="349"/>
      <c r="AO27" s="349"/>
    </row>
    <row r="28" spans="1:41" s="169" customFormat="1">
      <c r="A28" s="164">
        <v>8</v>
      </c>
      <c r="B28" s="204" t="s">
        <v>125</v>
      </c>
      <c r="C28" s="133" t="s">
        <v>123</v>
      </c>
      <c r="D28" s="165" t="s">
        <v>73</v>
      </c>
      <c r="E28" s="167">
        <v>11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  <c r="Y28" s="349"/>
      <c r="Z28" s="350"/>
      <c r="AA28" s="349"/>
      <c r="AB28" s="349"/>
      <c r="AC28" s="349"/>
      <c r="AD28" s="349"/>
      <c r="AE28" s="349"/>
      <c r="AF28" s="349"/>
      <c r="AG28" s="349"/>
      <c r="AH28" s="349"/>
      <c r="AI28" s="349"/>
      <c r="AJ28" s="349"/>
      <c r="AK28" s="349"/>
      <c r="AL28" s="349"/>
      <c r="AM28" s="349"/>
      <c r="AN28" s="349"/>
      <c r="AO28" s="349"/>
    </row>
    <row r="29" spans="1:41" s="169" customFormat="1">
      <c r="A29" s="164">
        <v>9</v>
      </c>
      <c r="B29" s="165" t="s">
        <v>84</v>
      </c>
      <c r="C29" s="163" t="s">
        <v>104</v>
      </c>
      <c r="D29" s="171" t="s">
        <v>73</v>
      </c>
      <c r="E29" s="172">
        <f>E28</f>
        <v>11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  <c r="Y29" s="349"/>
      <c r="Z29" s="349"/>
      <c r="AA29" s="349"/>
      <c r="AB29" s="349"/>
      <c r="AC29" s="349"/>
      <c r="AD29" s="349"/>
      <c r="AE29" s="349"/>
      <c r="AF29" s="349"/>
      <c r="AG29" s="349"/>
      <c r="AH29" s="349"/>
      <c r="AI29" s="349"/>
      <c r="AJ29" s="349"/>
      <c r="AK29" s="349"/>
      <c r="AL29" s="349"/>
      <c r="AM29" s="349"/>
      <c r="AN29" s="349"/>
      <c r="AO29" s="349"/>
    </row>
    <row r="30" spans="1:41" ht="18.75" customHeight="1">
      <c r="A30" s="173"/>
      <c r="B30" s="128"/>
      <c r="C30" s="174" t="s">
        <v>126</v>
      </c>
      <c r="D30" s="175"/>
      <c r="E30" s="176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60"/>
      <c r="Y30" s="81"/>
      <c r="Z30" s="81"/>
      <c r="AA30" s="81"/>
      <c r="AB30" s="81"/>
      <c r="AC30" s="81"/>
      <c r="AD30" s="81"/>
      <c r="AE30" s="347"/>
      <c r="AF30" s="347"/>
      <c r="AG30" s="347"/>
      <c r="AH30" s="347"/>
      <c r="AI30" s="81"/>
      <c r="AJ30" s="81"/>
      <c r="AK30" s="81"/>
      <c r="AL30" s="81"/>
      <c r="AM30" s="81"/>
      <c r="AN30" s="81"/>
      <c r="AO30" s="81"/>
    </row>
    <row r="31" spans="1:41" s="169" customFormat="1" ht="25.5">
      <c r="A31" s="164">
        <v>1</v>
      </c>
      <c r="B31" s="165" t="s">
        <v>84</v>
      </c>
      <c r="C31" s="133" t="s">
        <v>127</v>
      </c>
      <c r="D31" s="165" t="s">
        <v>73</v>
      </c>
      <c r="E31" s="167">
        <v>2</v>
      </c>
      <c r="F31" s="168"/>
      <c r="G31" s="70"/>
      <c r="H31" s="69"/>
      <c r="I31" s="70"/>
      <c r="J31" s="70"/>
      <c r="K31" s="70"/>
      <c r="L31" s="70"/>
      <c r="M31" s="70"/>
      <c r="N31" s="70"/>
      <c r="O31" s="70"/>
      <c r="P31" s="71"/>
      <c r="Y31" s="349"/>
      <c r="Z31" s="350"/>
      <c r="AA31" s="349"/>
      <c r="AB31" s="349"/>
      <c r="AC31" s="349"/>
      <c r="AD31" s="349"/>
      <c r="AE31" s="349"/>
      <c r="AF31" s="349"/>
      <c r="AG31" s="349"/>
      <c r="AH31" s="349"/>
      <c r="AI31" s="349"/>
      <c r="AJ31" s="349"/>
      <c r="AK31" s="349"/>
      <c r="AL31" s="349"/>
      <c r="AM31" s="349"/>
      <c r="AN31" s="349"/>
      <c r="AO31" s="349"/>
    </row>
    <row r="32" spans="1:41" s="169" customFormat="1">
      <c r="A32" s="164">
        <v>2</v>
      </c>
      <c r="B32" s="165" t="s">
        <v>84</v>
      </c>
      <c r="C32" s="133" t="s">
        <v>405</v>
      </c>
      <c r="D32" s="165" t="s">
        <v>73</v>
      </c>
      <c r="E32" s="167">
        <v>2</v>
      </c>
      <c r="F32" s="168"/>
      <c r="G32" s="70"/>
      <c r="H32" s="69"/>
      <c r="I32" s="70"/>
      <c r="J32" s="70"/>
      <c r="K32" s="70"/>
      <c r="L32" s="70"/>
      <c r="M32" s="70"/>
      <c r="N32" s="70"/>
      <c r="O32" s="70"/>
      <c r="P32" s="71"/>
      <c r="Y32" s="349"/>
      <c r="Z32" s="350"/>
      <c r="AA32" s="349"/>
      <c r="AB32" s="349"/>
      <c r="AC32" s="349"/>
      <c r="AD32" s="349"/>
      <c r="AE32" s="349"/>
      <c r="AF32" s="349"/>
      <c r="AG32" s="349"/>
      <c r="AH32" s="349"/>
      <c r="AI32" s="349"/>
      <c r="AJ32" s="349"/>
      <c r="AK32" s="349"/>
      <c r="AL32" s="349"/>
      <c r="AM32" s="349"/>
      <c r="AN32" s="349"/>
      <c r="AO32" s="349"/>
    </row>
    <row r="33" spans="1:41" s="169" customFormat="1">
      <c r="A33" s="164">
        <v>3</v>
      </c>
      <c r="B33" s="165" t="s">
        <v>84</v>
      </c>
      <c r="C33" s="163" t="s">
        <v>104</v>
      </c>
      <c r="D33" s="171" t="s">
        <v>73</v>
      </c>
      <c r="E33" s="172">
        <f>E32</f>
        <v>2</v>
      </c>
      <c r="F33" s="168"/>
      <c r="G33" s="70"/>
      <c r="H33" s="69"/>
      <c r="I33" s="70"/>
      <c r="J33" s="70"/>
      <c r="K33" s="70"/>
      <c r="L33" s="70"/>
      <c r="M33" s="70"/>
      <c r="N33" s="70"/>
      <c r="O33" s="70"/>
      <c r="P33" s="71"/>
      <c r="Y33" s="349"/>
      <c r="Z33" s="349"/>
      <c r="AA33" s="349"/>
      <c r="AB33" s="349"/>
      <c r="AC33" s="349"/>
      <c r="AD33" s="349"/>
      <c r="AE33" s="349"/>
      <c r="AF33" s="349"/>
      <c r="AG33" s="349"/>
      <c r="AH33" s="349"/>
      <c r="AI33" s="349"/>
      <c r="AJ33" s="349"/>
      <c r="AK33" s="349"/>
      <c r="AL33" s="349"/>
      <c r="AM33" s="349"/>
      <c r="AN33" s="349"/>
      <c r="AO33" s="349"/>
    </row>
    <row r="34" spans="1:41" ht="14.25" customHeight="1" thickBot="1">
      <c r="A34" s="95"/>
      <c r="B34" s="118"/>
      <c r="C34" s="96"/>
      <c r="D34" s="97"/>
      <c r="E34" s="98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100"/>
      <c r="Q34" s="55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</row>
    <row r="35" spans="1:41">
      <c r="A35" s="127"/>
      <c r="B35" s="128"/>
      <c r="C35" s="400" t="s">
        <v>13</v>
      </c>
      <c r="D35" s="401"/>
      <c r="E35" s="401"/>
      <c r="F35" s="401"/>
      <c r="G35" s="401"/>
      <c r="H35" s="401"/>
      <c r="I35" s="401"/>
      <c r="J35" s="401"/>
      <c r="K35" s="402"/>
      <c r="L35" s="59"/>
      <c r="M35" s="59"/>
      <c r="N35" s="59"/>
      <c r="O35" s="59"/>
      <c r="P35" s="60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</row>
    <row r="36" spans="1:41">
      <c r="A36" s="101"/>
      <c r="C36" s="403" t="s">
        <v>62</v>
      </c>
      <c r="D36" s="403"/>
      <c r="E36" s="403"/>
      <c r="F36" s="403"/>
      <c r="G36" s="403"/>
      <c r="H36" s="403"/>
      <c r="I36" s="403"/>
      <c r="J36" s="403"/>
      <c r="K36" s="403"/>
      <c r="L36" s="103"/>
      <c r="M36" s="103"/>
      <c r="N36" s="104"/>
      <c r="O36" s="103"/>
      <c r="P36" s="105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</row>
    <row r="37" spans="1:41" ht="13.5" thickBot="1">
      <c r="A37" s="106"/>
      <c r="B37" s="107"/>
      <c r="C37" s="404" t="s">
        <v>40</v>
      </c>
      <c r="D37" s="404"/>
      <c r="E37" s="404"/>
      <c r="F37" s="404"/>
      <c r="G37" s="404"/>
      <c r="H37" s="404"/>
      <c r="I37" s="404"/>
      <c r="J37" s="404"/>
      <c r="K37" s="404"/>
      <c r="L37" s="108"/>
      <c r="M37" s="108"/>
      <c r="N37" s="108"/>
      <c r="O37" s="108"/>
      <c r="P37" s="109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</row>
    <row r="38" spans="1:41">
      <c r="A38" s="81"/>
      <c r="B38" s="81"/>
      <c r="C38" s="344"/>
      <c r="D38" s="344"/>
      <c r="E38" s="344"/>
      <c r="F38" s="344"/>
      <c r="G38" s="344"/>
      <c r="H38" s="344"/>
      <c r="I38" s="344"/>
      <c r="J38" s="344"/>
      <c r="K38" s="344"/>
      <c r="L38" s="345"/>
      <c r="M38" s="345"/>
      <c r="N38" s="345"/>
      <c r="O38" s="345"/>
      <c r="P38" s="345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</row>
    <row r="39" spans="1:41" s="81" customFormat="1">
      <c r="C39" s="82"/>
      <c r="D39" s="82"/>
      <c r="E39" s="82"/>
    </row>
    <row r="40" spans="1:41" s="81" customFormat="1">
      <c r="A40" s="399" t="s">
        <v>14</v>
      </c>
      <c r="B40" s="399"/>
      <c r="C40" s="110"/>
      <c r="D40" s="405"/>
      <c r="E40" s="406"/>
      <c r="G40" s="399" t="s">
        <v>41</v>
      </c>
      <c r="H40" s="399"/>
      <c r="I40" s="407"/>
      <c r="J40" s="407"/>
      <c r="K40" s="407"/>
      <c r="L40" s="407"/>
      <c r="M40" s="407"/>
      <c r="N40" s="398"/>
      <c r="O40" s="399"/>
    </row>
    <row r="41" spans="1:41" s="81" customFormat="1">
      <c r="C41" s="119" t="s">
        <v>47</v>
      </c>
      <c r="D41" s="82"/>
      <c r="E41" s="82"/>
      <c r="K41" s="119" t="s">
        <v>47</v>
      </c>
    </row>
    <row r="42" spans="1:41" s="81" customFormat="1">
      <c r="C42" s="82"/>
      <c r="D42" s="82"/>
      <c r="E42" s="82"/>
    </row>
    <row r="43" spans="1:41" s="81" customFormat="1">
      <c r="A43" s="399" t="s">
        <v>15</v>
      </c>
      <c r="B43" s="399"/>
      <c r="C43" s="82"/>
      <c r="D43" s="82"/>
      <c r="E43" s="82"/>
      <c r="G43" s="399"/>
      <c r="H43" s="399"/>
    </row>
    <row r="44" spans="1:41" s="81" customFormat="1">
      <c r="C44" s="82"/>
      <c r="D44" s="82"/>
      <c r="E44" s="82"/>
    </row>
    <row r="45" spans="1:41" s="81" customFormat="1">
      <c r="C45" s="82"/>
      <c r="D45" s="82"/>
      <c r="E45" s="82"/>
    </row>
    <row r="46" spans="1:41" s="81" customFormat="1">
      <c r="C46" s="82"/>
      <c r="D46" s="82"/>
      <c r="E46" s="82"/>
    </row>
    <row r="47" spans="1:41" s="81" customFormat="1">
      <c r="C47" s="82"/>
      <c r="D47" s="82"/>
      <c r="E47" s="82"/>
    </row>
    <row r="48" spans="1:41" s="81" customFormat="1">
      <c r="C48" s="82"/>
      <c r="D48" s="82"/>
      <c r="E48" s="82"/>
    </row>
    <row r="49" spans="3:5" s="81" customFormat="1">
      <c r="C49" s="82"/>
      <c r="D49" s="82"/>
      <c r="E49" s="82"/>
    </row>
    <row r="50" spans="3:5" s="81" customFormat="1">
      <c r="C50" s="82"/>
      <c r="D50" s="82"/>
      <c r="E50" s="82"/>
    </row>
    <row r="51" spans="3:5" s="81" customFormat="1">
      <c r="C51" s="82"/>
      <c r="D51" s="82"/>
      <c r="E51" s="82"/>
    </row>
    <row r="52" spans="3:5" s="81" customFormat="1">
      <c r="C52" s="82"/>
      <c r="D52" s="82"/>
      <c r="E52" s="82"/>
    </row>
    <row r="53" spans="3:5" s="81" customFormat="1">
      <c r="C53" s="82"/>
      <c r="D53" s="82"/>
      <c r="E53" s="82"/>
    </row>
    <row r="54" spans="3:5" s="81" customFormat="1">
      <c r="C54" s="82"/>
      <c r="D54" s="82"/>
      <c r="E54" s="82"/>
    </row>
    <row r="55" spans="3:5" s="81" customFormat="1">
      <c r="C55" s="82"/>
      <c r="D55" s="82"/>
      <c r="E55" s="82"/>
    </row>
    <row r="56" spans="3:5" s="81" customFormat="1">
      <c r="C56" s="82"/>
      <c r="D56" s="82"/>
      <c r="E56" s="82"/>
    </row>
    <row r="57" spans="3:5" s="81" customFormat="1">
      <c r="C57" s="82"/>
      <c r="D57" s="82"/>
      <c r="E57" s="82"/>
    </row>
    <row r="58" spans="3:5" s="81" customFormat="1">
      <c r="C58" s="82"/>
      <c r="D58" s="82"/>
      <c r="E58" s="82"/>
    </row>
    <row r="59" spans="3:5" s="81" customFormat="1">
      <c r="C59" s="82"/>
      <c r="D59" s="82"/>
      <c r="E59" s="82"/>
    </row>
    <row r="60" spans="3:5" s="81" customFormat="1">
      <c r="C60" s="82"/>
      <c r="D60" s="82"/>
      <c r="E60" s="82"/>
    </row>
    <row r="61" spans="3:5" s="81" customFormat="1">
      <c r="C61" s="82"/>
      <c r="D61" s="82"/>
      <c r="E61" s="82"/>
    </row>
    <row r="62" spans="3:5" s="81" customFormat="1">
      <c r="C62" s="82"/>
      <c r="D62" s="82"/>
      <c r="E62" s="82"/>
    </row>
    <row r="63" spans="3:5" s="81" customFormat="1">
      <c r="C63" s="82"/>
      <c r="D63" s="82"/>
      <c r="E63" s="82"/>
    </row>
    <row r="64" spans="3:5" s="81" customFormat="1">
      <c r="C64" s="82"/>
      <c r="D64" s="82"/>
      <c r="E64" s="82"/>
    </row>
    <row r="65" spans="3:5" s="81" customFormat="1">
      <c r="C65" s="82"/>
      <c r="D65" s="82"/>
      <c r="E65" s="82"/>
    </row>
    <row r="66" spans="3:5" s="81" customFormat="1">
      <c r="C66" s="82"/>
      <c r="D66" s="82"/>
      <c r="E66" s="82"/>
    </row>
    <row r="67" spans="3:5" s="81" customFormat="1">
      <c r="C67" s="82"/>
      <c r="D67" s="82"/>
      <c r="E67" s="82"/>
    </row>
    <row r="68" spans="3:5" s="81" customFormat="1">
      <c r="C68" s="82"/>
      <c r="D68" s="82"/>
      <c r="E68" s="82"/>
    </row>
    <row r="69" spans="3:5" s="81" customFormat="1">
      <c r="C69" s="82"/>
      <c r="D69" s="82"/>
      <c r="E69" s="82"/>
    </row>
    <row r="70" spans="3:5" s="81" customFormat="1">
      <c r="C70" s="82"/>
      <c r="D70" s="82"/>
      <c r="E70" s="82"/>
    </row>
    <row r="71" spans="3:5" s="81" customFormat="1">
      <c r="C71" s="82"/>
      <c r="D71" s="82"/>
      <c r="E71" s="82"/>
    </row>
    <row r="72" spans="3:5" s="81" customFormat="1">
      <c r="C72" s="82"/>
      <c r="D72" s="82"/>
      <c r="E72" s="82"/>
    </row>
    <row r="73" spans="3:5" s="81" customFormat="1">
      <c r="C73" s="82"/>
      <c r="D73" s="82"/>
      <c r="E73" s="82"/>
    </row>
    <row r="74" spans="3:5" s="81" customFormat="1">
      <c r="C74" s="82"/>
      <c r="D74" s="82"/>
      <c r="E74" s="82"/>
    </row>
    <row r="75" spans="3:5" s="81" customFormat="1">
      <c r="C75" s="82"/>
      <c r="D75" s="82"/>
      <c r="E75" s="82"/>
    </row>
    <row r="76" spans="3:5" s="81" customFormat="1">
      <c r="C76" s="82"/>
      <c r="D76" s="82"/>
      <c r="E76" s="82"/>
    </row>
    <row r="77" spans="3:5" s="81" customFormat="1">
      <c r="C77" s="82"/>
      <c r="D77" s="82"/>
      <c r="E77" s="82"/>
    </row>
    <row r="78" spans="3:5" s="81" customFormat="1">
      <c r="C78" s="82"/>
      <c r="D78" s="82"/>
      <c r="E78" s="82"/>
    </row>
    <row r="79" spans="3:5" s="81" customFormat="1">
      <c r="C79" s="82"/>
      <c r="D79" s="82"/>
      <c r="E79" s="82"/>
    </row>
    <row r="80" spans="3:5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  <row r="332" spans="3:5" s="81" customFormat="1">
      <c r="C332" s="82"/>
      <c r="D332" s="82"/>
      <c r="E332" s="82"/>
    </row>
    <row r="333" spans="3:5" s="81" customFormat="1">
      <c r="C333" s="82"/>
      <c r="D333" s="82"/>
      <c r="E333" s="82"/>
    </row>
  </sheetData>
  <mergeCells count="41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AE19:AF19"/>
    <mergeCell ref="AG19:AH19"/>
    <mergeCell ref="N40:O40"/>
    <mergeCell ref="A43:B43"/>
    <mergeCell ref="G43:H43"/>
    <mergeCell ref="AA19:AD19"/>
    <mergeCell ref="C35:K35"/>
    <mergeCell ref="C36:K36"/>
    <mergeCell ref="C37:K37"/>
    <mergeCell ref="A40:B40"/>
    <mergeCell ref="D40:E40"/>
    <mergeCell ref="G40:H40"/>
    <mergeCell ref="I40:M40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opLeftCell="A34" zoomScaleNormal="100" zoomScaleSheetLayoutView="100" workbookViewId="0">
      <selection activeCell="C68" sqref="C68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6384" width="9.140625" style="54"/>
  </cols>
  <sheetData>
    <row r="1" spans="1:16" s="81" customFormat="1" ht="13.5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80</v>
      </c>
    </row>
    <row r="3" spans="1:16" s="81" customFormat="1">
      <c r="C3" s="419" t="s">
        <v>147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>
      <c r="A12" s="329"/>
      <c r="B12" s="329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</row>
    <row r="13" spans="1:16" s="81" customFormat="1">
      <c r="A13" s="415" t="s">
        <v>100</v>
      </c>
      <c r="B13" s="415"/>
      <c r="C13" s="415"/>
      <c r="D13" s="415"/>
      <c r="E13" s="415"/>
      <c r="F13" s="415"/>
      <c r="G13" s="415"/>
      <c r="H13" s="330"/>
      <c r="I13" s="330"/>
      <c r="J13" s="330"/>
      <c r="K13" s="416" t="s">
        <v>44</v>
      </c>
      <c r="L13" s="416"/>
      <c r="M13" s="416"/>
      <c r="N13" s="417">
        <f>P64</f>
        <v>0</v>
      </c>
      <c r="O13" s="416"/>
      <c r="P13" s="87" t="s">
        <v>51</v>
      </c>
    </row>
    <row r="14" spans="1:16" s="81" customFormat="1">
      <c r="A14" s="329"/>
      <c r="B14" s="329"/>
      <c r="C14" s="329"/>
      <c r="D14" s="329"/>
      <c r="E14" s="329"/>
      <c r="F14" s="329"/>
      <c r="G14" s="329"/>
      <c r="H14" s="330"/>
      <c r="I14" s="330"/>
      <c r="J14" s="330"/>
      <c r="K14" s="330"/>
      <c r="L14" s="330"/>
      <c r="M14" s="330"/>
      <c r="N14" s="331"/>
      <c r="O14" s="330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327"/>
      <c r="J16" s="327"/>
      <c r="K16" s="327"/>
      <c r="L16" s="89"/>
      <c r="M16" s="89"/>
      <c r="N16" s="89"/>
      <c r="O16" s="328"/>
      <c r="P16" s="328"/>
    </row>
    <row r="17" spans="1:16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16" s="92" customFormat="1" ht="54.7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16" s="92" customFormat="1" ht="13.5" thickBot="1">
      <c r="A19" s="199" t="s">
        <v>38</v>
      </c>
      <c r="B19" s="200" t="s">
        <v>39</v>
      </c>
      <c r="C19" s="201">
        <v>3</v>
      </c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</row>
    <row r="20" spans="1:16" ht="14.25" customHeight="1">
      <c r="A20" s="173"/>
      <c r="B20" s="128"/>
      <c r="C20" s="174" t="s">
        <v>166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</row>
    <row r="21" spans="1:16" s="169" customFormat="1">
      <c r="A21" s="164">
        <v>1</v>
      </c>
      <c r="B21" s="165" t="s">
        <v>109</v>
      </c>
      <c r="C21" s="163" t="s">
        <v>157</v>
      </c>
      <c r="D21" s="165" t="s">
        <v>48</v>
      </c>
      <c r="E21" s="167">
        <v>116.5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</row>
    <row r="22" spans="1:16" s="169" customFormat="1">
      <c r="A22" s="164">
        <v>2</v>
      </c>
      <c r="B22" s="165" t="s">
        <v>109</v>
      </c>
      <c r="C22" s="163" t="s">
        <v>158</v>
      </c>
      <c r="D22" s="165" t="s">
        <v>48</v>
      </c>
      <c r="E22" s="167">
        <f>E21</f>
        <v>116.5</v>
      </c>
      <c r="F22" s="168"/>
      <c r="G22" s="70"/>
      <c r="H22" s="69"/>
      <c r="I22" s="70"/>
      <c r="J22" s="70"/>
      <c r="K22" s="70"/>
      <c r="L22" s="70"/>
      <c r="M22" s="70"/>
      <c r="N22" s="70"/>
      <c r="O22" s="70"/>
      <c r="P22" s="71"/>
    </row>
    <row r="23" spans="1:16" s="169" customFormat="1">
      <c r="A23" s="164">
        <v>3</v>
      </c>
      <c r="B23" s="165"/>
      <c r="C23" s="162" t="s">
        <v>159</v>
      </c>
      <c r="D23" s="165" t="s">
        <v>85</v>
      </c>
      <c r="E23" s="167">
        <f>E22*0.15*1.3</f>
        <v>22.717499999999998</v>
      </c>
      <c r="F23" s="168"/>
      <c r="G23" s="70"/>
      <c r="H23" s="69"/>
      <c r="I23" s="70"/>
      <c r="J23" s="70"/>
      <c r="K23" s="70"/>
      <c r="L23" s="70"/>
      <c r="M23" s="70"/>
      <c r="N23" s="70"/>
      <c r="O23" s="70"/>
      <c r="P23" s="71"/>
    </row>
    <row r="24" spans="1:16" s="169" customFormat="1">
      <c r="A24" s="164">
        <v>4</v>
      </c>
      <c r="B24" s="165" t="s">
        <v>109</v>
      </c>
      <c r="C24" s="163" t="s">
        <v>160</v>
      </c>
      <c r="D24" s="165" t="s">
        <v>48</v>
      </c>
      <c r="E24" s="167">
        <f>E21</f>
        <v>116.5</v>
      </c>
      <c r="F24" s="168"/>
      <c r="G24" s="70"/>
      <c r="H24" s="69"/>
      <c r="I24" s="70"/>
      <c r="J24" s="70"/>
      <c r="K24" s="70"/>
      <c r="L24" s="70"/>
      <c r="M24" s="70"/>
      <c r="N24" s="70"/>
      <c r="O24" s="70"/>
      <c r="P24" s="71"/>
    </row>
    <row r="25" spans="1:16" s="169" customFormat="1">
      <c r="A25" s="164">
        <v>5</v>
      </c>
      <c r="B25" s="165"/>
      <c r="C25" s="162" t="s">
        <v>161</v>
      </c>
      <c r="D25" s="165" t="s">
        <v>85</v>
      </c>
      <c r="E25" s="167">
        <f>E24*0.05*1.3</f>
        <v>7.5725000000000007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</row>
    <row r="26" spans="1:16" s="169" customFormat="1">
      <c r="A26" s="164">
        <v>6</v>
      </c>
      <c r="B26" s="165" t="s">
        <v>103</v>
      </c>
      <c r="C26" s="163" t="s">
        <v>162</v>
      </c>
      <c r="D26" s="165" t="s">
        <v>48</v>
      </c>
      <c r="E26" s="167">
        <f>E21</f>
        <v>116.5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</row>
    <row r="27" spans="1:16" s="169" customFormat="1">
      <c r="A27" s="164">
        <v>7</v>
      </c>
      <c r="B27" s="165"/>
      <c r="C27" s="162" t="s">
        <v>163</v>
      </c>
      <c r="D27" s="165" t="s">
        <v>48</v>
      </c>
      <c r="E27" s="167">
        <f>E26*1.2</f>
        <v>139.79999999999998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</row>
    <row r="28" spans="1:16" s="169" customFormat="1">
      <c r="A28" s="164">
        <v>8</v>
      </c>
      <c r="B28" s="165" t="s">
        <v>103</v>
      </c>
      <c r="C28" s="163" t="s">
        <v>164</v>
      </c>
      <c r="D28" s="165" t="s">
        <v>48</v>
      </c>
      <c r="E28" s="167">
        <f>E21</f>
        <v>116.5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</row>
    <row r="29" spans="1:16" s="169" customFormat="1">
      <c r="A29" s="164">
        <v>9</v>
      </c>
      <c r="B29" s="165"/>
      <c r="C29" s="162" t="s">
        <v>165</v>
      </c>
      <c r="D29" s="165" t="s">
        <v>48</v>
      </c>
      <c r="E29" s="167">
        <f>E28*1.05</f>
        <v>122.325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</row>
    <row r="30" spans="1:16" s="169" customFormat="1">
      <c r="A30" s="164">
        <v>10</v>
      </c>
      <c r="B30" s="165" t="s">
        <v>152</v>
      </c>
      <c r="C30" s="163" t="s">
        <v>148</v>
      </c>
      <c r="D30" s="165" t="s">
        <v>48</v>
      </c>
      <c r="E30" s="167">
        <f>E28</f>
        <v>116.5</v>
      </c>
      <c r="F30" s="168"/>
      <c r="G30" s="70"/>
      <c r="H30" s="69"/>
      <c r="I30" s="70"/>
      <c r="J30" s="70"/>
      <c r="K30" s="70"/>
      <c r="L30" s="70"/>
      <c r="M30" s="70"/>
      <c r="N30" s="70"/>
      <c r="O30" s="70"/>
      <c r="P30" s="71"/>
    </row>
    <row r="31" spans="1:16" s="169" customFormat="1">
      <c r="A31" s="164">
        <v>11</v>
      </c>
      <c r="B31" s="165"/>
      <c r="C31" s="162" t="s">
        <v>149</v>
      </c>
      <c r="D31" s="165" t="s">
        <v>48</v>
      </c>
      <c r="E31" s="167">
        <f>E30*1.15</f>
        <v>133.97499999999999</v>
      </c>
      <c r="F31" s="168"/>
      <c r="G31" s="70"/>
      <c r="H31" s="69"/>
      <c r="I31" s="70"/>
      <c r="J31" s="70"/>
      <c r="K31" s="70"/>
      <c r="L31" s="70"/>
      <c r="M31" s="70"/>
      <c r="N31" s="70"/>
      <c r="O31" s="70"/>
      <c r="P31" s="71"/>
    </row>
    <row r="32" spans="1:16" s="169" customFormat="1">
      <c r="A32" s="164">
        <v>12</v>
      </c>
      <c r="B32" s="165"/>
      <c r="C32" s="162" t="s">
        <v>150</v>
      </c>
      <c r="D32" s="165" t="s">
        <v>91</v>
      </c>
      <c r="E32" s="167">
        <f>ROUND(E30*3.5,0)</f>
        <v>408</v>
      </c>
      <c r="F32" s="168"/>
      <c r="G32" s="70"/>
      <c r="H32" s="69"/>
      <c r="I32" s="70"/>
      <c r="J32" s="70"/>
      <c r="K32" s="70"/>
      <c r="L32" s="70"/>
      <c r="M32" s="70"/>
      <c r="N32" s="70"/>
      <c r="O32" s="70"/>
      <c r="P32" s="71"/>
    </row>
    <row r="33" spans="1:16" s="169" customFormat="1">
      <c r="A33" s="164">
        <v>13</v>
      </c>
      <c r="B33" s="165"/>
      <c r="C33" s="162" t="s">
        <v>151</v>
      </c>
      <c r="D33" s="165" t="s">
        <v>73</v>
      </c>
      <c r="E33" s="167">
        <v>1</v>
      </c>
      <c r="F33" s="168"/>
      <c r="G33" s="70"/>
      <c r="H33" s="69"/>
      <c r="I33" s="70"/>
      <c r="J33" s="70"/>
      <c r="K33" s="70"/>
      <c r="L33" s="70"/>
      <c r="M33" s="70"/>
      <c r="N33" s="70"/>
      <c r="O33" s="70"/>
      <c r="P33" s="71"/>
    </row>
    <row r="34" spans="1:16" s="169" customFormat="1">
      <c r="A34" s="164">
        <v>14</v>
      </c>
      <c r="B34" s="165" t="s">
        <v>153</v>
      </c>
      <c r="C34" s="163" t="s">
        <v>167</v>
      </c>
      <c r="D34" s="165" t="s">
        <v>48</v>
      </c>
      <c r="E34" s="167">
        <f>E28</f>
        <v>116.5</v>
      </c>
      <c r="F34" s="168"/>
      <c r="G34" s="70"/>
      <c r="H34" s="69"/>
      <c r="I34" s="70"/>
      <c r="J34" s="70"/>
      <c r="K34" s="70"/>
      <c r="L34" s="70"/>
      <c r="M34" s="70"/>
      <c r="N34" s="70"/>
      <c r="O34" s="70"/>
      <c r="P34" s="71"/>
    </row>
    <row r="35" spans="1:16" s="169" customFormat="1">
      <c r="A35" s="164">
        <v>15</v>
      </c>
      <c r="B35" s="165"/>
      <c r="C35" s="162" t="s">
        <v>154</v>
      </c>
      <c r="D35" s="165" t="s">
        <v>107</v>
      </c>
      <c r="E35" s="205">
        <f>E34*2*60*1.02</f>
        <v>14259.6</v>
      </c>
      <c r="F35" s="168"/>
      <c r="G35" s="70"/>
      <c r="H35" s="69"/>
      <c r="I35" s="70"/>
      <c r="J35" s="70"/>
      <c r="K35" s="70"/>
      <c r="L35" s="70"/>
      <c r="M35" s="70"/>
      <c r="N35" s="70"/>
      <c r="O35" s="70"/>
      <c r="P35" s="71"/>
    </row>
    <row r="36" spans="1:16" s="169" customFormat="1" ht="25.5">
      <c r="A36" s="164">
        <v>16</v>
      </c>
      <c r="B36" s="165" t="s">
        <v>153</v>
      </c>
      <c r="C36" s="163" t="s">
        <v>155</v>
      </c>
      <c r="D36" s="165" t="s">
        <v>48</v>
      </c>
      <c r="E36" s="167">
        <f>E28</f>
        <v>116.5</v>
      </c>
      <c r="F36" s="168"/>
      <c r="G36" s="70"/>
      <c r="H36" s="69"/>
      <c r="I36" s="70"/>
      <c r="J36" s="70"/>
      <c r="K36" s="70"/>
      <c r="L36" s="70"/>
      <c r="M36" s="70"/>
      <c r="N36" s="70"/>
      <c r="O36" s="70"/>
      <c r="P36" s="71"/>
    </row>
    <row r="37" spans="1:16" s="169" customFormat="1">
      <c r="A37" s="164">
        <v>17</v>
      </c>
      <c r="B37" s="165"/>
      <c r="C37" s="162" t="s">
        <v>406</v>
      </c>
      <c r="D37" s="165" t="s">
        <v>107</v>
      </c>
      <c r="E37" s="167">
        <f>E36*0.3*1.05</f>
        <v>36.697499999999998</v>
      </c>
      <c r="F37" s="168"/>
      <c r="G37" s="70"/>
      <c r="H37" s="69"/>
      <c r="I37" s="70"/>
      <c r="J37" s="70"/>
      <c r="K37" s="70"/>
      <c r="L37" s="70"/>
      <c r="M37" s="70"/>
      <c r="N37" s="70"/>
      <c r="O37" s="70"/>
      <c r="P37" s="71"/>
    </row>
    <row r="38" spans="1:16" s="169" customFormat="1">
      <c r="A38" s="164">
        <v>18</v>
      </c>
      <c r="B38" s="165"/>
      <c r="C38" s="162" t="s">
        <v>156</v>
      </c>
      <c r="D38" s="165" t="s">
        <v>107</v>
      </c>
      <c r="E38" s="167">
        <f>E36*0.25*1.05</f>
        <v>30.581250000000001</v>
      </c>
      <c r="F38" s="168"/>
      <c r="G38" s="70"/>
      <c r="H38" s="69"/>
      <c r="I38" s="70"/>
      <c r="J38" s="70"/>
      <c r="K38" s="70"/>
      <c r="L38" s="70"/>
      <c r="M38" s="70"/>
      <c r="N38" s="70"/>
      <c r="O38" s="70"/>
      <c r="P38" s="71"/>
    </row>
    <row r="39" spans="1:16" s="169" customFormat="1">
      <c r="A39" s="164">
        <v>19</v>
      </c>
      <c r="B39" s="165"/>
      <c r="C39" s="162" t="s">
        <v>407</v>
      </c>
      <c r="D39" s="165" t="s">
        <v>107</v>
      </c>
      <c r="E39" s="167">
        <f>E36*3.3</f>
        <v>384.45</v>
      </c>
      <c r="F39" s="168"/>
      <c r="G39" s="70"/>
      <c r="H39" s="69"/>
      <c r="I39" s="70"/>
      <c r="J39" s="70"/>
      <c r="K39" s="70"/>
      <c r="L39" s="70"/>
      <c r="M39" s="70"/>
      <c r="N39" s="70"/>
      <c r="O39" s="70"/>
      <c r="P39" s="71"/>
    </row>
    <row r="40" spans="1:16" s="169" customFormat="1">
      <c r="A40" s="164">
        <v>20</v>
      </c>
      <c r="B40" s="165"/>
      <c r="C40" s="162" t="s">
        <v>156</v>
      </c>
      <c r="D40" s="165" t="s">
        <v>107</v>
      </c>
      <c r="E40" s="167">
        <f>E36*0.25*1.05</f>
        <v>30.581250000000001</v>
      </c>
      <c r="F40" s="168"/>
      <c r="G40" s="70"/>
      <c r="H40" s="69"/>
      <c r="I40" s="70"/>
      <c r="J40" s="70"/>
      <c r="K40" s="70"/>
      <c r="L40" s="70"/>
      <c r="M40" s="70"/>
      <c r="N40" s="70"/>
      <c r="O40" s="70"/>
      <c r="P40" s="71"/>
    </row>
    <row r="41" spans="1:16" s="169" customFormat="1">
      <c r="A41" s="164">
        <v>21</v>
      </c>
      <c r="B41" s="165"/>
      <c r="C41" s="162" t="s">
        <v>104</v>
      </c>
      <c r="D41" s="165" t="s">
        <v>48</v>
      </c>
      <c r="E41" s="167">
        <f>E36</f>
        <v>116.5</v>
      </c>
      <c r="F41" s="168"/>
      <c r="G41" s="70"/>
      <c r="H41" s="69"/>
      <c r="I41" s="70"/>
      <c r="J41" s="70"/>
      <c r="K41" s="70"/>
      <c r="L41" s="70"/>
      <c r="M41" s="70"/>
      <c r="N41" s="70"/>
      <c r="O41" s="70"/>
      <c r="P41" s="71"/>
    </row>
    <row r="42" spans="1:16" ht="14.25" customHeight="1">
      <c r="A42" s="193"/>
      <c r="C42" s="194" t="s">
        <v>502</v>
      </c>
      <c r="D42" s="195"/>
      <c r="E42" s="196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333"/>
    </row>
    <row r="43" spans="1:16" s="169" customFormat="1">
      <c r="A43" s="164">
        <v>1</v>
      </c>
      <c r="B43" s="165" t="s">
        <v>168</v>
      </c>
      <c r="C43" s="163" t="s">
        <v>169</v>
      </c>
      <c r="D43" s="165" t="s">
        <v>48</v>
      </c>
      <c r="E43" s="167">
        <f>0.75*2.127+1.27+1.08</f>
        <v>3.9452499999999997</v>
      </c>
      <c r="F43" s="168"/>
      <c r="G43" s="70"/>
      <c r="H43" s="69"/>
      <c r="I43" s="70"/>
      <c r="J43" s="70"/>
      <c r="K43" s="70"/>
      <c r="L43" s="70"/>
      <c r="M43" s="70"/>
      <c r="N43" s="70"/>
      <c r="O43" s="70"/>
      <c r="P43" s="332"/>
    </row>
    <row r="44" spans="1:16" s="169" customFormat="1">
      <c r="A44" s="164">
        <v>2</v>
      </c>
      <c r="B44" s="165"/>
      <c r="C44" s="162" t="s">
        <v>170</v>
      </c>
      <c r="D44" s="165" t="s">
        <v>48</v>
      </c>
      <c r="E44" s="167">
        <f>E43*1.15</f>
        <v>4.5370374999999994</v>
      </c>
      <c r="F44" s="168"/>
      <c r="G44" s="70"/>
      <c r="H44" s="69"/>
      <c r="I44" s="70"/>
      <c r="J44" s="70"/>
      <c r="K44" s="70"/>
      <c r="L44" s="70"/>
      <c r="M44" s="70"/>
      <c r="N44" s="70"/>
      <c r="O44" s="70"/>
      <c r="P44" s="332"/>
    </row>
    <row r="45" spans="1:16" s="169" customFormat="1">
      <c r="A45" s="164">
        <v>3</v>
      </c>
      <c r="B45" s="165"/>
      <c r="C45" s="162" t="s">
        <v>408</v>
      </c>
      <c r="D45" s="165" t="s">
        <v>87</v>
      </c>
      <c r="E45" s="167">
        <v>36</v>
      </c>
      <c r="F45" s="168"/>
      <c r="G45" s="70"/>
      <c r="H45" s="69"/>
      <c r="I45" s="70"/>
      <c r="J45" s="70"/>
      <c r="K45" s="70"/>
      <c r="L45" s="70"/>
      <c r="M45" s="70"/>
      <c r="N45" s="70"/>
      <c r="O45" s="70"/>
      <c r="P45" s="332"/>
    </row>
    <row r="46" spans="1:16" s="169" customFormat="1">
      <c r="A46" s="164">
        <v>4</v>
      </c>
      <c r="B46" s="165"/>
      <c r="C46" s="162" t="s">
        <v>171</v>
      </c>
      <c r="D46" s="165" t="s">
        <v>73</v>
      </c>
      <c r="E46" s="167">
        <v>1</v>
      </c>
      <c r="F46" s="168"/>
      <c r="G46" s="70"/>
      <c r="H46" s="69"/>
      <c r="I46" s="70"/>
      <c r="J46" s="70"/>
      <c r="K46" s="70"/>
      <c r="L46" s="70"/>
      <c r="M46" s="70"/>
      <c r="N46" s="70"/>
      <c r="O46" s="70"/>
      <c r="P46" s="71"/>
    </row>
    <row r="47" spans="1:16" s="169" customFormat="1">
      <c r="A47" s="164">
        <v>5</v>
      </c>
      <c r="B47" s="165"/>
      <c r="C47" s="162" t="s">
        <v>104</v>
      </c>
      <c r="D47" s="165" t="s">
        <v>48</v>
      </c>
      <c r="E47" s="167">
        <f>E43</f>
        <v>3.9452499999999997</v>
      </c>
      <c r="F47" s="168"/>
      <c r="G47" s="70"/>
      <c r="H47" s="69"/>
      <c r="I47" s="70"/>
      <c r="J47" s="70"/>
      <c r="K47" s="70"/>
      <c r="L47" s="70"/>
      <c r="M47" s="70"/>
      <c r="N47" s="70"/>
      <c r="O47" s="70"/>
      <c r="P47" s="71"/>
    </row>
    <row r="48" spans="1:16" s="169" customFormat="1" ht="25.5">
      <c r="A48" s="164">
        <v>6</v>
      </c>
      <c r="B48" s="165" t="s">
        <v>153</v>
      </c>
      <c r="C48" s="163" t="s">
        <v>155</v>
      </c>
      <c r="D48" s="165" t="s">
        <v>48</v>
      </c>
      <c r="E48" s="167">
        <f>E43</f>
        <v>3.9452499999999997</v>
      </c>
      <c r="F48" s="168"/>
      <c r="G48" s="70"/>
      <c r="H48" s="69"/>
      <c r="I48" s="70"/>
      <c r="J48" s="70"/>
      <c r="K48" s="70"/>
      <c r="L48" s="70"/>
      <c r="M48" s="70"/>
      <c r="N48" s="70"/>
      <c r="O48" s="70"/>
      <c r="P48" s="71"/>
    </row>
    <row r="49" spans="1:16" s="169" customFormat="1">
      <c r="A49" s="164">
        <v>7</v>
      </c>
      <c r="B49" s="165"/>
      <c r="C49" s="162" t="s">
        <v>406</v>
      </c>
      <c r="D49" s="165" t="s">
        <v>107</v>
      </c>
      <c r="E49" s="167">
        <f>E48*0.3*1.05</f>
        <v>1.2427537499999999</v>
      </c>
      <c r="F49" s="168"/>
      <c r="G49" s="70"/>
      <c r="H49" s="69"/>
      <c r="I49" s="70"/>
      <c r="J49" s="70"/>
      <c r="K49" s="70"/>
      <c r="L49" s="70"/>
      <c r="M49" s="70"/>
      <c r="N49" s="70"/>
      <c r="O49" s="70"/>
      <c r="P49" s="71"/>
    </row>
    <row r="50" spans="1:16" s="169" customFormat="1">
      <c r="A50" s="164">
        <v>8</v>
      </c>
      <c r="B50" s="165"/>
      <c r="C50" s="162" t="s">
        <v>156</v>
      </c>
      <c r="D50" s="165" t="s">
        <v>107</v>
      </c>
      <c r="E50" s="167">
        <f>E48*0.25*1.05</f>
        <v>1.0356281249999999</v>
      </c>
      <c r="F50" s="168"/>
      <c r="G50" s="70"/>
      <c r="H50" s="69"/>
      <c r="I50" s="70"/>
      <c r="J50" s="70"/>
      <c r="K50" s="70"/>
      <c r="L50" s="70"/>
      <c r="M50" s="70"/>
      <c r="N50" s="70"/>
      <c r="O50" s="70"/>
      <c r="P50" s="71"/>
    </row>
    <row r="51" spans="1:16" s="169" customFormat="1">
      <c r="A51" s="164">
        <v>9</v>
      </c>
      <c r="B51" s="165"/>
      <c r="C51" s="162" t="s">
        <v>407</v>
      </c>
      <c r="D51" s="165" t="s">
        <v>107</v>
      </c>
      <c r="E51" s="167">
        <f>E48*3.3</f>
        <v>13.019324999999998</v>
      </c>
      <c r="F51" s="168"/>
      <c r="G51" s="70"/>
      <c r="H51" s="69"/>
      <c r="I51" s="70"/>
      <c r="J51" s="70"/>
      <c r="K51" s="70"/>
      <c r="L51" s="70"/>
      <c r="M51" s="70"/>
      <c r="N51" s="70"/>
      <c r="O51" s="70"/>
      <c r="P51" s="71"/>
    </row>
    <row r="52" spans="1:16" s="169" customFormat="1">
      <c r="A52" s="164">
        <v>10</v>
      </c>
      <c r="B52" s="165"/>
      <c r="C52" s="162" t="s">
        <v>156</v>
      </c>
      <c r="D52" s="165" t="s">
        <v>107</v>
      </c>
      <c r="E52" s="167">
        <f>E48*0.25*1.05</f>
        <v>1.0356281249999999</v>
      </c>
      <c r="F52" s="168"/>
      <c r="G52" s="70"/>
      <c r="H52" s="69"/>
      <c r="I52" s="70"/>
      <c r="J52" s="70"/>
      <c r="K52" s="70"/>
      <c r="L52" s="70"/>
      <c r="M52" s="70"/>
      <c r="N52" s="70"/>
      <c r="O52" s="70"/>
      <c r="P52" s="71"/>
    </row>
    <row r="53" spans="1:16" s="169" customFormat="1">
      <c r="A53" s="164">
        <v>11</v>
      </c>
      <c r="B53" s="165"/>
      <c r="C53" s="162" t="s">
        <v>104</v>
      </c>
      <c r="D53" s="165" t="s">
        <v>48</v>
      </c>
      <c r="E53" s="167">
        <f>E48</f>
        <v>3.9452499999999997</v>
      </c>
      <c r="F53" s="168"/>
      <c r="G53" s="70"/>
      <c r="H53" s="69"/>
      <c r="I53" s="70"/>
      <c r="J53" s="70"/>
      <c r="K53" s="70"/>
      <c r="L53" s="70"/>
      <c r="M53" s="70"/>
      <c r="N53" s="70"/>
      <c r="O53" s="70"/>
      <c r="P53" s="71"/>
    </row>
    <row r="54" spans="1:16" ht="14.25" customHeight="1">
      <c r="A54" s="193"/>
      <c r="C54" s="194" t="s">
        <v>503</v>
      </c>
      <c r="D54" s="195"/>
      <c r="E54" s="196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8"/>
    </row>
    <row r="55" spans="1:16" s="169" customFormat="1" ht="25.5">
      <c r="A55" s="164">
        <v>1</v>
      </c>
      <c r="B55" s="165" t="s">
        <v>153</v>
      </c>
      <c r="C55" s="163" t="s">
        <v>172</v>
      </c>
      <c r="D55" s="165" t="s">
        <v>87</v>
      </c>
      <c r="E55" s="167">
        <f>176.11-48.4</f>
        <v>127.71000000000001</v>
      </c>
      <c r="F55" s="168"/>
      <c r="G55" s="70"/>
      <c r="H55" s="69"/>
      <c r="I55" s="70"/>
      <c r="J55" s="70"/>
      <c r="K55" s="70"/>
      <c r="L55" s="70"/>
      <c r="M55" s="70"/>
      <c r="N55" s="70"/>
      <c r="O55" s="70"/>
      <c r="P55" s="71"/>
    </row>
    <row r="56" spans="1:16" s="169" customFormat="1">
      <c r="A56" s="164">
        <v>2</v>
      </c>
      <c r="B56" s="165"/>
      <c r="C56" s="162" t="s">
        <v>406</v>
      </c>
      <c r="D56" s="165" t="s">
        <v>107</v>
      </c>
      <c r="E56" s="167">
        <f>E55*0.3*1.05*0.1</f>
        <v>4.0228650000000004</v>
      </c>
      <c r="F56" s="168"/>
      <c r="G56" s="70"/>
      <c r="H56" s="69"/>
      <c r="I56" s="70"/>
      <c r="J56" s="70"/>
      <c r="K56" s="70"/>
      <c r="L56" s="70"/>
      <c r="M56" s="70"/>
      <c r="N56" s="70"/>
      <c r="O56" s="70"/>
      <c r="P56" s="71"/>
    </row>
    <row r="57" spans="1:16" s="169" customFormat="1">
      <c r="A57" s="164">
        <v>3</v>
      </c>
      <c r="B57" s="165"/>
      <c r="C57" s="162" t="s">
        <v>156</v>
      </c>
      <c r="D57" s="165" t="s">
        <v>107</v>
      </c>
      <c r="E57" s="167">
        <f>E55*0.25*1.05*0.1</f>
        <v>3.3523875000000007</v>
      </c>
      <c r="F57" s="168"/>
      <c r="G57" s="70"/>
      <c r="H57" s="69"/>
      <c r="I57" s="70"/>
      <c r="J57" s="70"/>
      <c r="K57" s="70"/>
      <c r="L57" s="70"/>
      <c r="M57" s="70"/>
      <c r="N57" s="70"/>
      <c r="O57" s="70"/>
      <c r="P57" s="71"/>
    </row>
    <row r="58" spans="1:16" s="169" customFormat="1">
      <c r="A58" s="164">
        <v>4</v>
      </c>
      <c r="B58" s="165"/>
      <c r="C58" s="162" t="s">
        <v>407</v>
      </c>
      <c r="D58" s="165" t="s">
        <v>107</v>
      </c>
      <c r="E58" s="167">
        <f>E55*3.3*0.1</f>
        <v>42.144300000000001</v>
      </c>
      <c r="F58" s="168"/>
      <c r="G58" s="70"/>
      <c r="H58" s="69"/>
      <c r="I58" s="70"/>
      <c r="J58" s="70"/>
      <c r="K58" s="70"/>
      <c r="L58" s="70"/>
      <c r="M58" s="70"/>
      <c r="N58" s="70"/>
      <c r="O58" s="70"/>
      <c r="P58" s="71"/>
    </row>
    <row r="59" spans="1:16" s="169" customFormat="1">
      <c r="A59" s="164">
        <v>5</v>
      </c>
      <c r="B59" s="165"/>
      <c r="C59" s="162" t="s">
        <v>156</v>
      </c>
      <c r="D59" s="165" t="s">
        <v>107</v>
      </c>
      <c r="E59" s="167">
        <f>E55*0.25*1.05*0.1</f>
        <v>3.3523875000000007</v>
      </c>
      <c r="F59" s="168"/>
      <c r="G59" s="70"/>
      <c r="H59" s="69"/>
      <c r="I59" s="70"/>
      <c r="J59" s="70"/>
      <c r="K59" s="70"/>
      <c r="L59" s="70"/>
      <c r="M59" s="70"/>
      <c r="N59" s="70"/>
      <c r="O59" s="70"/>
      <c r="P59" s="71"/>
    </row>
    <row r="60" spans="1:16" s="169" customFormat="1">
      <c r="A60" s="164">
        <v>6</v>
      </c>
      <c r="B60" s="165"/>
      <c r="C60" s="162" t="s">
        <v>104</v>
      </c>
      <c r="D60" s="165" t="s">
        <v>48</v>
      </c>
      <c r="E60" s="167">
        <f>E55</f>
        <v>127.71000000000001</v>
      </c>
      <c r="F60" s="168"/>
      <c r="G60" s="70"/>
      <c r="H60" s="69"/>
      <c r="I60" s="70"/>
      <c r="J60" s="70"/>
      <c r="K60" s="70"/>
      <c r="L60" s="70"/>
      <c r="M60" s="70"/>
      <c r="N60" s="70"/>
      <c r="O60" s="70"/>
      <c r="P60" s="71"/>
    </row>
    <row r="61" spans="1:16" ht="14.25" customHeight="1" thickBot="1">
      <c r="A61" s="95"/>
      <c r="B61" s="118"/>
      <c r="C61" s="96"/>
      <c r="D61" s="97"/>
      <c r="E61" s="98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100"/>
    </row>
    <row r="62" spans="1:16">
      <c r="A62" s="127"/>
      <c r="B62" s="128"/>
      <c r="C62" s="400" t="s">
        <v>13</v>
      </c>
      <c r="D62" s="401"/>
      <c r="E62" s="401"/>
      <c r="F62" s="401"/>
      <c r="G62" s="401"/>
      <c r="H62" s="401"/>
      <c r="I62" s="401"/>
      <c r="J62" s="401"/>
      <c r="K62" s="402"/>
      <c r="L62" s="59"/>
      <c r="M62" s="59"/>
      <c r="N62" s="59"/>
      <c r="O62" s="59"/>
      <c r="P62" s="60"/>
    </row>
    <row r="63" spans="1:16">
      <c r="A63" s="101"/>
      <c r="C63" s="403" t="s">
        <v>62</v>
      </c>
      <c r="D63" s="403"/>
      <c r="E63" s="403"/>
      <c r="F63" s="403"/>
      <c r="G63" s="403"/>
      <c r="H63" s="403"/>
      <c r="I63" s="403"/>
      <c r="J63" s="403"/>
      <c r="K63" s="403"/>
      <c r="L63" s="103"/>
      <c r="M63" s="103"/>
      <c r="N63" s="104"/>
      <c r="O63" s="103"/>
      <c r="P63" s="105"/>
    </row>
    <row r="64" spans="1:16" ht="13.5" thickBot="1">
      <c r="A64" s="106"/>
      <c r="B64" s="107"/>
      <c r="C64" s="404" t="s">
        <v>40</v>
      </c>
      <c r="D64" s="404"/>
      <c r="E64" s="404"/>
      <c r="F64" s="404"/>
      <c r="G64" s="404"/>
      <c r="H64" s="404"/>
      <c r="I64" s="404"/>
      <c r="J64" s="404"/>
      <c r="K64" s="404"/>
      <c r="L64" s="108"/>
      <c r="M64" s="108"/>
      <c r="N64" s="108"/>
      <c r="O64" s="108"/>
      <c r="P64" s="109"/>
    </row>
    <row r="65" spans="1:16">
      <c r="A65" s="81"/>
      <c r="B65" s="81"/>
      <c r="C65" s="344"/>
      <c r="D65" s="344"/>
      <c r="E65" s="344"/>
      <c r="F65" s="344"/>
      <c r="G65" s="344"/>
      <c r="H65" s="344"/>
      <c r="I65" s="344"/>
      <c r="J65" s="344"/>
      <c r="K65" s="344"/>
      <c r="L65" s="345"/>
      <c r="M65" s="345"/>
      <c r="N65" s="345"/>
      <c r="O65" s="345"/>
      <c r="P65" s="345"/>
    </row>
    <row r="66" spans="1:16">
      <c r="A66" s="81"/>
      <c r="B66" s="81"/>
      <c r="C66" s="344"/>
      <c r="D66" s="344"/>
      <c r="E66" s="344"/>
      <c r="F66" s="344"/>
      <c r="G66" s="344"/>
      <c r="H66" s="344"/>
      <c r="I66" s="344"/>
      <c r="J66" s="344"/>
      <c r="K66" s="344"/>
      <c r="L66" s="345"/>
      <c r="M66" s="345"/>
      <c r="N66" s="345"/>
      <c r="O66" s="345"/>
      <c r="P66" s="345"/>
    </row>
    <row r="67" spans="1:16" s="81" customFormat="1">
      <c r="C67" s="82"/>
      <c r="D67" s="82"/>
      <c r="E67" s="82"/>
    </row>
    <row r="68" spans="1:16" s="81" customFormat="1">
      <c r="A68" s="399" t="s">
        <v>14</v>
      </c>
      <c r="B68" s="399"/>
      <c r="C68" s="110"/>
      <c r="D68" s="405"/>
      <c r="E68" s="406"/>
      <c r="G68" s="399" t="s">
        <v>41</v>
      </c>
      <c r="H68" s="399"/>
      <c r="I68" s="407"/>
      <c r="J68" s="407"/>
      <c r="K68" s="407"/>
      <c r="L68" s="407"/>
      <c r="M68" s="407"/>
      <c r="N68" s="398"/>
      <c r="O68" s="399"/>
    </row>
    <row r="69" spans="1:16" s="81" customFormat="1">
      <c r="C69" s="119" t="s">
        <v>47</v>
      </c>
      <c r="D69" s="82"/>
      <c r="E69" s="82"/>
      <c r="K69" s="119" t="s">
        <v>47</v>
      </c>
    </row>
    <row r="70" spans="1:16" s="81" customFormat="1">
      <c r="C70" s="82"/>
      <c r="D70" s="82"/>
      <c r="E70" s="82"/>
    </row>
    <row r="71" spans="1:16" s="81" customFormat="1">
      <c r="A71" s="399" t="s">
        <v>15</v>
      </c>
      <c r="B71" s="399"/>
      <c r="C71" s="82"/>
      <c r="D71" s="82"/>
      <c r="E71" s="82"/>
      <c r="G71" s="399"/>
      <c r="H71" s="399"/>
    </row>
    <row r="72" spans="1:16" s="81" customFormat="1">
      <c r="C72" s="82"/>
      <c r="D72" s="82"/>
      <c r="E72" s="82"/>
    </row>
    <row r="73" spans="1:16" s="81" customFormat="1">
      <c r="C73" s="82"/>
      <c r="D73" s="82"/>
      <c r="E73" s="82"/>
    </row>
    <row r="74" spans="1:16" s="81" customFormat="1">
      <c r="C74" s="82"/>
      <c r="D74" s="82"/>
      <c r="E74" s="82"/>
    </row>
    <row r="75" spans="1:16" s="81" customFormat="1">
      <c r="C75" s="82"/>
      <c r="D75" s="82"/>
      <c r="E75" s="82"/>
    </row>
    <row r="76" spans="1:16" s="81" customFormat="1">
      <c r="C76" s="82"/>
      <c r="D76" s="82"/>
      <c r="E76" s="82"/>
    </row>
    <row r="77" spans="1:16" s="81" customFormat="1">
      <c r="C77" s="82"/>
      <c r="D77" s="82"/>
      <c r="E77" s="82"/>
    </row>
    <row r="78" spans="1:16" s="81" customFormat="1">
      <c r="C78" s="82"/>
      <c r="D78" s="82"/>
      <c r="E78" s="82"/>
    </row>
    <row r="79" spans="1:16" s="81" customFormat="1">
      <c r="C79" s="82"/>
      <c r="D79" s="82"/>
      <c r="E79" s="82"/>
    </row>
    <row r="80" spans="1:16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  <row r="332" spans="3:5" s="81" customFormat="1">
      <c r="C332" s="82"/>
      <c r="D332" s="82"/>
      <c r="E332" s="82"/>
    </row>
    <row r="333" spans="3:5" s="81" customFormat="1">
      <c r="C333" s="82"/>
      <c r="D333" s="82"/>
      <c r="E333" s="82"/>
    </row>
    <row r="334" spans="3:5" s="81" customFormat="1">
      <c r="C334" s="82"/>
      <c r="D334" s="82"/>
      <c r="E334" s="82"/>
    </row>
    <row r="335" spans="3:5" s="81" customFormat="1">
      <c r="C335" s="82"/>
      <c r="D335" s="82"/>
      <c r="E335" s="82"/>
    </row>
    <row r="336" spans="3:5" s="81" customFormat="1">
      <c r="C336" s="82"/>
      <c r="D336" s="82"/>
      <c r="E336" s="82"/>
    </row>
    <row r="337" spans="3:5" s="81" customFormat="1">
      <c r="C337" s="82"/>
      <c r="D337" s="82"/>
      <c r="E337" s="82"/>
    </row>
    <row r="338" spans="3:5" s="81" customFormat="1">
      <c r="C338" s="82"/>
      <c r="D338" s="82"/>
      <c r="E338" s="82"/>
    </row>
    <row r="339" spans="3:5" s="81" customFormat="1">
      <c r="C339" s="82"/>
      <c r="D339" s="82"/>
      <c r="E339" s="82"/>
    </row>
    <row r="340" spans="3:5" s="81" customFormat="1">
      <c r="C340" s="82"/>
      <c r="D340" s="82"/>
      <c r="E340" s="82"/>
    </row>
    <row r="341" spans="3:5" s="81" customFormat="1">
      <c r="C341" s="82"/>
      <c r="D341" s="82"/>
      <c r="E341" s="82"/>
    </row>
    <row r="342" spans="3:5" s="81" customFormat="1">
      <c r="C342" s="82"/>
      <c r="D342" s="82"/>
      <c r="E342" s="82"/>
    </row>
    <row r="343" spans="3:5" s="81" customFormat="1">
      <c r="C343" s="82"/>
      <c r="D343" s="82"/>
      <c r="E343" s="82"/>
    </row>
    <row r="344" spans="3:5" s="81" customFormat="1">
      <c r="C344" s="82"/>
      <c r="D344" s="82"/>
      <c r="E344" s="82"/>
    </row>
    <row r="345" spans="3:5" s="81" customFormat="1">
      <c r="C345" s="82"/>
      <c r="D345" s="82"/>
      <c r="E345" s="82"/>
    </row>
    <row r="346" spans="3:5" s="81" customFormat="1">
      <c r="C346" s="82"/>
      <c r="D346" s="82"/>
      <c r="E346" s="82"/>
    </row>
    <row r="347" spans="3:5" s="81" customFormat="1">
      <c r="C347" s="82"/>
      <c r="D347" s="82"/>
      <c r="E347" s="82"/>
    </row>
    <row r="348" spans="3:5" s="81" customFormat="1">
      <c r="C348" s="82"/>
      <c r="D348" s="82"/>
      <c r="E348" s="82"/>
    </row>
    <row r="349" spans="3:5" s="81" customFormat="1">
      <c r="C349" s="82"/>
      <c r="D349" s="82"/>
      <c r="E349" s="82"/>
    </row>
    <row r="350" spans="3:5" s="81" customFormat="1">
      <c r="C350" s="82"/>
      <c r="D350" s="82"/>
      <c r="E350" s="82"/>
    </row>
    <row r="351" spans="3:5" s="81" customFormat="1">
      <c r="C351" s="82"/>
      <c r="D351" s="82"/>
      <c r="E351" s="82"/>
    </row>
    <row r="352" spans="3:5" s="81" customFormat="1">
      <c r="C352" s="82"/>
      <c r="D352" s="82"/>
      <c r="E352" s="82"/>
    </row>
    <row r="353" spans="3:5" s="81" customFormat="1">
      <c r="C353" s="82"/>
      <c r="D353" s="82"/>
      <c r="E353" s="82"/>
    </row>
    <row r="354" spans="3:5" s="81" customFormat="1">
      <c r="C354" s="82"/>
      <c r="D354" s="82"/>
      <c r="E354" s="82"/>
    </row>
    <row r="355" spans="3:5" s="81" customFormat="1">
      <c r="C355" s="82"/>
      <c r="D355" s="82"/>
      <c r="E355" s="82"/>
    </row>
    <row r="356" spans="3:5" s="81" customFormat="1">
      <c r="C356" s="82"/>
      <c r="D356" s="82"/>
      <c r="E356" s="82"/>
    </row>
    <row r="357" spans="3:5" s="81" customFormat="1">
      <c r="C357" s="82"/>
      <c r="D357" s="82"/>
      <c r="E357" s="82"/>
    </row>
    <row r="358" spans="3:5" s="81" customFormat="1">
      <c r="C358" s="82"/>
      <c r="D358" s="82"/>
      <c r="E358" s="82"/>
    </row>
    <row r="359" spans="3:5" s="81" customFormat="1">
      <c r="C359" s="82"/>
      <c r="D359" s="82"/>
      <c r="E359" s="82"/>
    </row>
    <row r="360" spans="3:5" s="81" customFormat="1">
      <c r="C360" s="82"/>
      <c r="D360" s="82"/>
      <c r="E360" s="82"/>
    </row>
    <row r="361" spans="3:5" s="81" customFormat="1">
      <c r="C361" s="82"/>
      <c r="D361" s="82"/>
      <c r="E361" s="82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N68:O68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A71:B71"/>
    <mergeCell ref="G71:H71"/>
    <mergeCell ref="C62:K62"/>
    <mergeCell ref="C63:K63"/>
    <mergeCell ref="C64:K64"/>
    <mergeCell ref="A68:B68"/>
    <mergeCell ref="D68:E68"/>
    <mergeCell ref="G68:H68"/>
    <mergeCell ref="I68:M68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"/>
  <sheetViews>
    <sheetView topLeftCell="A28" zoomScaleNormal="100" zoomScaleSheetLayoutView="100" workbookViewId="0">
      <selection activeCell="C11" sqref="C11:N11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6384" width="9.140625" style="54"/>
  </cols>
  <sheetData>
    <row r="1" spans="1:16" s="81" customFormat="1" ht="18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110</v>
      </c>
    </row>
    <row r="3" spans="1:16" s="81" customFormat="1">
      <c r="C3" s="419" t="s">
        <v>173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</row>
    <row r="6" spans="1:16" s="81" customFormat="1" ht="15" customHeigh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 ht="15" customHeigh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 ht="15" customHeigh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 ht="15" customHeigh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 ht="15" customHeigh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 ht="15" customHeight="1">
      <c r="A12" s="329"/>
      <c r="B12" s="329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</row>
    <row r="13" spans="1:16" s="81" customFormat="1" ht="15" customHeight="1">
      <c r="A13" s="415" t="s">
        <v>100</v>
      </c>
      <c r="B13" s="415"/>
      <c r="C13" s="415"/>
      <c r="D13" s="415"/>
      <c r="E13" s="415"/>
      <c r="F13" s="415"/>
      <c r="G13" s="415"/>
      <c r="H13" s="330"/>
      <c r="I13" s="330"/>
      <c r="J13" s="330"/>
      <c r="K13" s="416" t="s">
        <v>44</v>
      </c>
      <c r="L13" s="416"/>
      <c r="M13" s="416"/>
      <c r="N13" s="417">
        <f>P37</f>
        <v>0</v>
      </c>
      <c r="O13" s="416"/>
      <c r="P13" s="87" t="s">
        <v>51</v>
      </c>
    </row>
    <row r="14" spans="1:16" s="81" customFormat="1" ht="15" customHeight="1">
      <c r="A14" s="329"/>
      <c r="B14" s="329"/>
      <c r="C14" s="329"/>
      <c r="D14" s="329"/>
      <c r="E14" s="329"/>
      <c r="F14" s="329"/>
      <c r="G14" s="329"/>
      <c r="H14" s="330"/>
      <c r="I14" s="330"/>
      <c r="J14" s="330"/>
      <c r="K14" s="330"/>
      <c r="L14" s="330"/>
      <c r="M14" s="330"/>
      <c r="N14" s="331"/>
      <c r="O14" s="330"/>
      <c r="P14" s="87"/>
    </row>
    <row r="15" spans="1:16" ht="15" customHeight="1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327"/>
      <c r="J16" s="327"/>
      <c r="K16" s="327"/>
      <c r="L16" s="89"/>
      <c r="M16" s="89"/>
      <c r="N16" s="89"/>
      <c r="O16" s="328"/>
      <c r="P16" s="328"/>
    </row>
    <row r="17" spans="1:16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16" s="92" customFormat="1" ht="54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16" s="92" customFormat="1" ht="13.5" thickBot="1">
      <c r="A19" s="199" t="s">
        <v>38</v>
      </c>
      <c r="B19" s="200" t="s">
        <v>39</v>
      </c>
      <c r="C19" s="201">
        <v>3</v>
      </c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</row>
    <row r="20" spans="1:16" ht="18.75" customHeight="1">
      <c r="A20" s="173"/>
      <c r="B20" s="128"/>
      <c r="C20" s="174" t="s">
        <v>174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</row>
    <row r="21" spans="1:16" s="169" customFormat="1">
      <c r="A21" s="164">
        <v>1</v>
      </c>
      <c r="B21" s="165" t="s">
        <v>111</v>
      </c>
      <c r="C21" s="133" t="s">
        <v>175</v>
      </c>
      <c r="D21" s="165" t="s">
        <v>48</v>
      </c>
      <c r="E21" s="167">
        <f>287.29-164.54</f>
        <v>122.75000000000003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</row>
    <row r="22" spans="1:16" s="221" customFormat="1" ht="14.25" customHeight="1">
      <c r="A22" s="213">
        <v>2</v>
      </c>
      <c r="B22" s="214" t="s">
        <v>111</v>
      </c>
      <c r="C22" s="215" t="s">
        <v>200</v>
      </c>
      <c r="D22" s="216" t="s">
        <v>48</v>
      </c>
      <c r="E22" s="217">
        <v>86.19</v>
      </c>
      <c r="F22" s="218"/>
      <c r="G22" s="218"/>
      <c r="H22" s="219"/>
      <c r="I22" s="218"/>
      <c r="J22" s="218"/>
      <c r="K22" s="218"/>
      <c r="L22" s="218"/>
      <c r="M22" s="218"/>
      <c r="N22" s="218"/>
      <c r="O22" s="218"/>
      <c r="P22" s="220"/>
    </row>
    <row r="23" spans="1:16" s="221" customFormat="1" ht="14.25" customHeight="1">
      <c r="A23" s="213">
        <v>3</v>
      </c>
      <c r="B23" s="214"/>
      <c r="C23" s="223" t="s">
        <v>201</v>
      </c>
      <c r="D23" s="216" t="s">
        <v>107</v>
      </c>
      <c r="E23" s="240">
        <f>E22*15</f>
        <v>1292.8499999999999</v>
      </c>
      <c r="F23" s="218"/>
      <c r="G23" s="218"/>
      <c r="H23" s="219"/>
      <c r="I23" s="218"/>
      <c r="J23" s="218"/>
      <c r="K23" s="218"/>
      <c r="L23" s="218"/>
      <c r="M23" s="218"/>
      <c r="N23" s="218"/>
      <c r="O23" s="218"/>
      <c r="P23" s="220"/>
    </row>
    <row r="24" spans="1:16" ht="14.25" customHeight="1">
      <c r="A24" s="224">
        <v>4</v>
      </c>
      <c r="B24" s="225"/>
      <c r="C24" s="239" t="s">
        <v>105</v>
      </c>
      <c r="D24" s="226" t="s">
        <v>106</v>
      </c>
      <c r="E24" s="227">
        <f>E22*0.15</f>
        <v>12.9285</v>
      </c>
      <c r="F24" s="218"/>
      <c r="G24" s="218"/>
      <c r="H24" s="228"/>
      <c r="I24" s="228"/>
      <c r="J24" s="218"/>
      <c r="K24" s="228"/>
      <c r="L24" s="218"/>
      <c r="M24" s="218"/>
      <c r="N24" s="218"/>
      <c r="O24" s="218"/>
      <c r="P24" s="220"/>
    </row>
    <row r="25" spans="1:16" s="169" customFormat="1">
      <c r="A25" s="164">
        <v>5</v>
      </c>
      <c r="B25" s="165" t="s">
        <v>111</v>
      </c>
      <c r="C25" s="133" t="s">
        <v>176</v>
      </c>
      <c r="D25" s="165" t="s">
        <v>48</v>
      </c>
      <c r="E25" s="167">
        <f>E21</f>
        <v>122.75000000000003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</row>
    <row r="26" spans="1:16" s="169" customFormat="1">
      <c r="A26" s="164">
        <v>6</v>
      </c>
      <c r="B26" s="165"/>
      <c r="C26" s="161" t="s">
        <v>105</v>
      </c>
      <c r="D26" s="165" t="s">
        <v>106</v>
      </c>
      <c r="E26" s="167">
        <f>E25*0.15</f>
        <v>18.412500000000005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</row>
    <row r="27" spans="1:16" s="169" customFormat="1">
      <c r="A27" s="164">
        <v>7</v>
      </c>
      <c r="B27" s="165" t="s">
        <v>111</v>
      </c>
      <c r="C27" s="133" t="s">
        <v>177</v>
      </c>
      <c r="D27" s="165" t="s">
        <v>48</v>
      </c>
      <c r="E27" s="167">
        <f>E21</f>
        <v>122.75000000000003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</row>
    <row r="28" spans="1:16" s="169" customFormat="1">
      <c r="A28" s="164">
        <v>8</v>
      </c>
      <c r="B28" s="165" t="s">
        <v>111</v>
      </c>
      <c r="C28" s="133" t="s">
        <v>180</v>
      </c>
      <c r="D28" s="165" t="s">
        <v>48</v>
      </c>
      <c r="E28" s="167">
        <f>E21</f>
        <v>122.75000000000003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</row>
    <row r="29" spans="1:16" s="169" customFormat="1">
      <c r="A29" s="164">
        <v>9</v>
      </c>
      <c r="B29" s="165"/>
      <c r="C29" s="161" t="s">
        <v>178</v>
      </c>
      <c r="D29" s="165" t="s">
        <v>107</v>
      </c>
      <c r="E29" s="167">
        <f>E28*1.5*1.05</f>
        <v>193.33125000000007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</row>
    <row r="30" spans="1:16" s="169" customFormat="1">
      <c r="A30" s="164">
        <v>10</v>
      </c>
      <c r="B30" s="165"/>
      <c r="C30" s="161" t="s">
        <v>113</v>
      </c>
      <c r="D30" s="165" t="s">
        <v>87</v>
      </c>
      <c r="E30" s="167">
        <f>E28*0.1</f>
        <v>12.275000000000004</v>
      </c>
      <c r="F30" s="168"/>
      <c r="G30" s="70"/>
      <c r="H30" s="69"/>
      <c r="I30" s="70"/>
      <c r="J30" s="70"/>
      <c r="K30" s="70"/>
      <c r="L30" s="70"/>
      <c r="M30" s="70"/>
      <c r="N30" s="70"/>
      <c r="O30" s="70"/>
      <c r="P30" s="71"/>
    </row>
    <row r="31" spans="1:16" s="169" customFormat="1">
      <c r="A31" s="164">
        <v>11</v>
      </c>
      <c r="B31" s="165" t="s">
        <v>124</v>
      </c>
      <c r="C31" s="133" t="s">
        <v>179</v>
      </c>
      <c r="D31" s="165" t="s">
        <v>48</v>
      </c>
      <c r="E31" s="167">
        <f>E21</f>
        <v>122.75000000000003</v>
      </c>
      <c r="F31" s="168"/>
      <c r="G31" s="70"/>
      <c r="H31" s="69"/>
      <c r="I31" s="70"/>
      <c r="J31" s="70"/>
      <c r="K31" s="70"/>
      <c r="L31" s="70"/>
      <c r="M31" s="70"/>
      <c r="N31" s="70"/>
      <c r="O31" s="70"/>
      <c r="P31" s="71"/>
    </row>
    <row r="32" spans="1:16" s="169" customFormat="1">
      <c r="A32" s="164">
        <v>12</v>
      </c>
      <c r="B32" s="204"/>
      <c r="C32" s="161" t="s">
        <v>181</v>
      </c>
      <c r="D32" s="165" t="s">
        <v>106</v>
      </c>
      <c r="E32" s="167">
        <f>E31*0.37</f>
        <v>45.417500000000011</v>
      </c>
      <c r="F32" s="168"/>
      <c r="G32" s="70"/>
      <c r="H32" s="69"/>
      <c r="I32" s="70"/>
      <c r="J32" s="70"/>
      <c r="K32" s="70"/>
      <c r="L32" s="70"/>
      <c r="M32" s="70"/>
      <c r="N32" s="70"/>
      <c r="O32" s="70"/>
      <c r="P32" s="71"/>
    </row>
    <row r="33" spans="1:16" s="169" customFormat="1">
      <c r="A33" s="164">
        <v>13</v>
      </c>
      <c r="B33" s="165" t="s">
        <v>124</v>
      </c>
      <c r="C33" s="133" t="s">
        <v>182</v>
      </c>
      <c r="D33" s="165" t="s">
        <v>73</v>
      </c>
      <c r="E33" s="167">
        <v>1</v>
      </c>
      <c r="F33" s="168"/>
      <c r="G33" s="70"/>
      <c r="H33" s="69"/>
      <c r="I33" s="70"/>
      <c r="J33" s="70"/>
      <c r="K33" s="70"/>
      <c r="L33" s="70"/>
      <c r="M33" s="70"/>
      <c r="N33" s="70"/>
      <c r="O33" s="70"/>
      <c r="P33" s="71"/>
    </row>
    <row r="34" spans="1:16" ht="14.25" customHeight="1" thickBot="1">
      <c r="A34" s="95"/>
      <c r="B34" s="118"/>
      <c r="C34" s="96"/>
      <c r="D34" s="97"/>
      <c r="E34" s="98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100"/>
    </row>
    <row r="35" spans="1:16">
      <c r="A35" s="127"/>
      <c r="B35" s="128"/>
      <c r="C35" s="400" t="s">
        <v>13</v>
      </c>
      <c r="D35" s="401"/>
      <c r="E35" s="401"/>
      <c r="F35" s="401"/>
      <c r="G35" s="401"/>
      <c r="H35" s="401"/>
      <c r="I35" s="401"/>
      <c r="J35" s="401"/>
      <c r="K35" s="402"/>
      <c r="L35" s="59"/>
      <c r="M35" s="59"/>
      <c r="N35" s="59"/>
      <c r="O35" s="59"/>
      <c r="P35" s="60"/>
    </row>
    <row r="36" spans="1:16">
      <c r="A36" s="101"/>
      <c r="C36" s="403" t="s">
        <v>62</v>
      </c>
      <c r="D36" s="403"/>
      <c r="E36" s="403"/>
      <c r="F36" s="403"/>
      <c r="G36" s="403"/>
      <c r="H36" s="403"/>
      <c r="I36" s="403"/>
      <c r="J36" s="403"/>
      <c r="K36" s="403"/>
      <c r="L36" s="103"/>
      <c r="M36" s="103"/>
      <c r="N36" s="104"/>
      <c r="O36" s="103"/>
      <c r="P36" s="105"/>
    </row>
    <row r="37" spans="1:16" ht="13.5" thickBot="1">
      <c r="A37" s="106"/>
      <c r="B37" s="107"/>
      <c r="C37" s="404" t="s">
        <v>40</v>
      </c>
      <c r="D37" s="404"/>
      <c r="E37" s="404"/>
      <c r="F37" s="404"/>
      <c r="G37" s="404"/>
      <c r="H37" s="404"/>
      <c r="I37" s="404"/>
      <c r="J37" s="404"/>
      <c r="K37" s="404"/>
      <c r="L37" s="108"/>
      <c r="M37" s="108"/>
      <c r="N37" s="108"/>
      <c r="O37" s="108"/>
      <c r="P37" s="109"/>
    </row>
    <row r="38" spans="1:16">
      <c r="A38" s="81"/>
      <c r="B38" s="81"/>
      <c r="C38" s="344"/>
      <c r="D38" s="344"/>
      <c r="E38" s="344"/>
      <c r="F38" s="344"/>
      <c r="G38" s="344"/>
      <c r="H38" s="344"/>
      <c r="I38" s="344"/>
      <c r="J38" s="344"/>
      <c r="K38" s="344"/>
      <c r="L38" s="345"/>
      <c r="M38" s="345"/>
      <c r="N38" s="345"/>
      <c r="O38" s="345"/>
      <c r="P38" s="345"/>
    </row>
    <row r="39" spans="1:16" s="81" customFormat="1">
      <c r="C39" s="82"/>
      <c r="D39" s="82"/>
      <c r="E39" s="82"/>
    </row>
    <row r="40" spans="1:16" s="81" customFormat="1">
      <c r="A40" s="399" t="s">
        <v>14</v>
      </c>
      <c r="B40" s="399"/>
      <c r="C40" s="110"/>
      <c r="D40" s="405"/>
      <c r="E40" s="406"/>
      <c r="G40" s="399" t="s">
        <v>41</v>
      </c>
      <c r="H40" s="399"/>
      <c r="I40" s="407"/>
      <c r="J40" s="407"/>
      <c r="K40" s="407"/>
      <c r="L40" s="407"/>
      <c r="M40" s="407"/>
      <c r="N40" s="398"/>
      <c r="O40" s="399"/>
    </row>
    <row r="41" spans="1:16" s="81" customFormat="1">
      <c r="C41" s="119" t="s">
        <v>47</v>
      </c>
      <c r="D41" s="82"/>
      <c r="E41" s="82"/>
      <c r="K41" s="119" t="s">
        <v>47</v>
      </c>
    </row>
    <row r="42" spans="1:16" s="81" customFormat="1">
      <c r="C42" s="82"/>
      <c r="D42" s="82"/>
      <c r="E42" s="82"/>
    </row>
    <row r="43" spans="1:16" s="81" customFormat="1">
      <c r="A43" s="399" t="s">
        <v>15</v>
      </c>
      <c r="B43" s="399"/>
      <c r="C43" s="82"/>
      <c r="D43" s="82"/>
      <c r="E43" s="82"/>
      <c r="G43" s="399"/>
      <c r="H43" s="399"/>
    </row>
    <row r="44" spans="1:16" s="81" customFormat="1">
      <c r="C44" s="82"/>
      <c r="D44" s="82"/>
      <c r="E44" s="82"/>
    </row>
    <row r="45" spans="1:16" s="81" customFormat="1">
      <c r="C45" s="82"/>
      <c r="D45" s="82"/>
      <c r="E45" s="82"/>
    </row>
    <row r="46" spans="1:16" s="81" customFormat="1">
      <c r="C46" s="82"/>
      <c r="D46" s="82"/>
      <c r="E46" s="82"/>
    </row>
    <row r="47" spans="1:16" s="81" customFormat="1">
      <c r="C47" s="82"/>
      <c r="D47" s="82"/>
      <c r="E47" s="82"/>
    </row>
    <row r="48" spans="1:16" s="81" customFormat="1">
      <c r="C48" s="82"/>
      <c r="D48" s="82"/>
      <c r="E48" s="82"/>
    </row>
    <row r="49" spans="3:5" s="81" customFormat="1">
      <c r="C49" s="82"/>
      <c r="D49" s="82"/>
      <c r="E49" s="82"/>
    </row>
    <row r="50" spans="3:5" s="81" customFormat="1">
      <c r="C50" s="82"/>
      <c r="D50" s="82"/>
      <c r="E50" s="82"/>
    </row>
    <row r="51" spans="3:5" s="81" customFormat="1">
      <c r="C51" s="82"/>
      <c r="D51" s="82"/>
      <c r="E51" s="82"/>
    </row>
    <row r="52" spans="3:5" s="81" customFormat="1">
      <c r="C52" s="82"/>
      <c r="D52" s="82"/>
      <c r="E52" s="82"/>
    </row>
    <row r="53" spans="3:5" s="81" customFormat="1">
      <c r="C53" s="82"/>
      <c r="D53" s="82"/>
      <c r="E53" s="82"/>
    </row>
    <row r="54" spans="3:5" s="81" customFormat="1">
      <c r="C54" s="82"/>
      <c r="D54" s="82"/>
      <c r="E54" s="82"/>
    </row>
    <row r="55" spans="3:5" s="81" customFormat="1">
      <c r="C55" s="82"/>
      <c r="D55" s="82"/>
      <c r="E55" s="82"/>
    </row>
    <row r="56" spans="3:5" s="81" customFormat="1">
      <c r="C56" s="82"/>
      <c r="D56" s="82"/>
      <c r="E56" s="82"/>
    </row>
    <row r="57" spans="3:5" s="81" customFormat="1">
      <c r="C57" s="82"/>
      <c r="D57" s="82"/>
      <c r="E57" s="82"/>
    </row>
    <row r="58" spans="3:5" s="81" customFormat="1">
      <c r="C58" s="82"/>
      <c r="D58" s="82"/>
      <c r="E58" s="82"/>
    </row>
    <row r="59" spans="3:5" s="81" customFormat="1">
      <c r="C59" s="82"/>
      <c r="D59" s="82"/>
      <c r="E59" s="82"/>
    </row>
    <row r="60" spans="3:5" s="81" customFormat="1">
      <c r="C60" s="82"/>
      <c r="D60" s="82"/>
      <c r="E60" s="82"/>
    </row>
    <row r="61" spans="3:5" s="81" customFormat="1">
      <c r="C61" s="82"/>
      <c r="D61" s="82"/>
      <c r="E61" s="82"/>
    </row>
    <row r="62" spans="3:5" s="81" customFormat="1">
      <c r="C62" s="82"/>
      <c r="D62" s="82"/>
      <c r="E62" s="82"/>
    </row>
    <row r="63" spans="3:5" s="81" customFormat="1">
      <c r="C63" s="82"/>
      <c r="D63" s="82"/>
      <c r="E63" s="82"/>
    </row>
    <row r="64" spans="3:5" s="81" customFormat="1">
      <c r="C64" s="82"/>
      <c r="D64" s="82"/>
      <c r="E64" s="82"/>
    </row>
    <row r="65" spans="3:5" s="81" customFormat="1">
      <c r="C65" s="82"/>
      <c r="D65" s="82"/>
      <c r="E65" s="82"/>
    </row>
    <row r="66" spans="3:5" s="81" customFormat="1">
      <c r="C66" s="82"/>
      <c r="D66" s="82"/>
      <c r="E66" s="82"/>
    </row>
    <row r="67" spans="3:5" s="81" customFormat="1">
      <c r="C67" s="82"/>
      <c r="D67" s="82"/>
      <c r="E67" s="82"/>
    </row>
    <row r="68" spans="3:5" s="81" customFormat="1">
      <c r="C68" s="82"/>
      <c r="D68" s="82"/>
      <c r="E68" s="82"/>
    </row>
    <row r="69" spans="3:5" s="81" customFormat="1">
      <c r="C69" s="82"/>
      <c r="D69" s="82"/>
      <c r="E69" s="82"/>
    </row>
    <row r="70" spans="3:5" s="81" customFormat="1">
      <c r="C70" s="82"/>
      <c r="D70" s="82"/>
      <c r="E70" s="82"/>
    </row>
    <row r="71" spans="3:5" s="81" customFormat="1">
      <c r="C71" s="82"/>
      <c r="D71" s="82"/>
      <c r="E71" s="82"/>
    </row>
    <row r="72" spans="3:5" s="81" customFormat="1">
      <c r="C72" s="82"/>
      <c r="D72" s="82"/>
      <c r="E72" s="82"/>
    </row>
    <row r="73" spans="3:5" s="81" customFormat="1">
      <c r="C73" s="82"/>
      <c r="D73" s="82"/>
      <c r="E73" s="82"/>
    </row>
    <row r="74" spans="3:5" s="81" customFormat="1">
      <c r="C74" s="82"/>
      <c r="D74" s="82"/>
      <c r="E74" s="82"/>
    </row>
    <row r="75" spans="3:5" s="81" customFormat="1">
      <c r="C75" s="82"/>
      <c r="D75" s="82"/>
      <c r="E75" s="82"/>
    </row>
    <row r="76" spans="3:5" s="81" customFormat="1">
      <c r="C76" s="82"/>
      <c r="D76" s="82"/>
      <c r="E76" s="82"/>
    </row>
    <row r="77" spans="3:5" s="81" customFormat="1">
      <c r="C77" s="82"/>
      <c r="D77" s="82"/>
      <c r="E77" s="82"/>
    </row>
    <row r="78" spans="3:5" s="81" customFormat="1">
      <c r="C78" s="82"/>
      <c r="D78" s="82"/>
      <c r="E78" s="82"/>
    </row>
    <row r="79" spans="3:5" s="81" customFormat="1">
      <c r="C79" s="82"/>
      <c r="D79" s="82"/>
      <c r="E79" s="82"/>
    </row>
    <row r="80" spans="3:5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  <row r="332" spans="3:5" s="81" customFormat="1">
      <c r="C332" s="82"/>
      <c r="D332" s="82"/>
      <c r="E332" s="82"/>
    </row>
    <row r="333" spans="3:5" s="81" customFormat="1">
      <c r="C333" s="82"/>
      <c r="D333" s="82"/>
      <c r="E333" s="82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N40:O40"/>
    <mergeCell ref="A43:B43"/>
    <mergeCell ref="G43:H43"/>
    <mergeCell ref="C35:K35"/>
    <mergeCell ref="C36:K36"/>
    <mergeCell ref="C37:K37"/>
    <mergeCell ref="A40:B40"/>
    <mergeCell ref="D40:E40"/>
    <mergeCell ref="G40:H40"/>
    <mergeCell ref="I40:M40"/>
  </mergeCells>
  <pageMargins left="0.48" right="0.43307086614173229" top="0.74803149606299213" bottom="0.6692913385826772" header="0.51181102362204722" footer="0.43307086614173229"/>
  <pageSetup paperSize="9" scale="71" orientation="landscape" r:id="rId1"/>
  <headerFooter alignWithMargins="0">
    <oddFooter>&amp;R&amp;P lapa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9"/>
  <sheetViews>
    <sheetView topLeftCell="A55" zoomScaleNormal="100" zoomScaleSheetLayoutView="100" workbookViewId="0">
      <selection activeCell="D76" sqref="D76:E76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7" width="7.28515625" style="54" customWidth="1"/>
    <col min="18" max="16384" width="9.140625" style="54"/>
  </cols>
  <sheetData>
    <row r="1" spans="1:16" s="81" customFormat="1" ht="18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488</v>
      </c>
    </row>
    <row r="3" spans="1:16" s="81" customFormat="1">
      <c r="C3" s="419" t="s">
        <v>183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>
      <c r="A12" s="329"/>
      <c r="B12" s="329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</row>
    <row r="13" spans="1:16" s="81" customFormat="1">
      <c r="A13" s="415" t="s">
        <v>100</v>
      </c>
      <c r="B13" s="415"/>
      <c r="C13" s="415"/>
      <c r="D13" s="415"/>
      <c r="E13" s="415"/>
      <c r="F13" s="415"/>
      <c r="G13" s="415"/>
      <c r="H13" s="330"/>
      <c r="I13" s="330"/>
      <c r="J13" s="330"/>
      <c r="K13" s="416" t="s">
        <v>44</v>
      </c>
      <c r="L13" s="416"/>
      <c r="M13" s="416"/>
      <c r="N13" s="417">
        <f>P73</f>
        <v>0</v>
      </c>
      <c r="O13" s="416"/>
      <c r="P13" s="87" t="s">
        <v>51</v>
      </c>
    </row>
    <row r="14" spans="1:16" s="81" customFormat="1">
      <c r="A14" s="329"/>
      <c r="B14" s="329"/>
      <c r="C14" s="329"/>
      <c r="D14" s="329"/>
      <c r="E14" s="329"/>
      <c r="F14" s="329"/>
      <c r="G14" s="329"/>
      <c r="H14" s="330"/>
      <c r="I14" s="330"/>
      <c r="J14" s="330"/>
      <c r="K14" s="330"/>
      <c r="L14" s="330"/>
      <c r="M14" s="330"/>
      <c r="N14" s="331"/>
      <c r="O14" s="330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327"/>
      <c r="J16" s="327"/>
      <c r="K16" s="327"/>
      <c r="L16" s="89"/>
      <c r="M16" s="89"/>
      <c r="N16" s="89"/>
      <c r="O16" s="328"/>
      <c r="P16" s="328"/>
    </row>
    <row r="17" spans="1:34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34" s="92" customFormat="1" ht="69.7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34" s="92" customFormat="1" ht="13.5" thickBot="1">
      <c r="A19" s="199" t="s">
        <v>38</v>
      </c>
      <c r="B19" s="200" t="s">
        <v>39</v>
      </c>
      <c r="C19" s="201">
        <v>3</v>
      </c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  <c r="AA19" s="422"/>
      <c r="AB19" s="423"/>
      <c r="AC19" s="423"/>
      <c r="AD19" s="424"/>
      <c r="AE19" s="422" t="s">
        <v>101</v>
      </c>
      <c r="AF19" s="425"/>
      <c r="AG19" s="426" t="s">
        <v>102</v>
      </c>
      <c r="AH19" s="427"/>
    </row>
    <row r="20" spans="1:34" ht="16.5" customHeight="1">
      <c r="A20" s="206"/>
      <c r="B20" s="207"/>
      <c r="C20" s="208" t="s">
        <v>199</v>
      </c>
      <c r="D20" s="209"/>
      <c r="E20" s="210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2"/>
    </row>
    <row r="21" spans="1:34" s="221" customFormat="1" ht="14.25" customHeight="1">
      <c r="A21" s="213">
        <v>1</v>
      </c>
      <c r="B21" s="214" t="s">
        <v>187</v>
      </c>
      <c r="C21" s="215" t="s">
        <v>188</v>
      </c>
      <c r="D21" s="216" t="s">
        <v>48</v>
      </c>
      <c r="E21" s="217">
        <f>(2.34+1.1+1.81+1.93)*2.95</f>
        <v>21.181000000000001</v>
      </c>
      <c r="F21" s="218"/>
      <c r="G21" s="218"/>
      <c r="H21" s="219"/>
      <c r="I21" s="218"/>
      <c r="J21" s="218"/>
      <c r="K21" s="218"/>
      <c r="L21" s="218"/>
      <c r="M21" s="218"/>
      <c r="N21" s="218"/>
      <c r="O21" s="218"/>
      <c r="P21" s="220"/>
      <c r="S21" s="222"/>
    </row>
    <row r="22" spans="1:34" s="221" customFormat="1" ht="14.25" customHeight="1">
      <c r="A22" s="213">
        <v>2</v>
      </c>
      <c r="B22" s="214"/>
      <c r="C22" s="223" t="s">
        <v>189</v>
      </c>
      <c r="D22" s="216" t="s">
        <v>87</v>
      </c>
      <c r="E22" s="217">
        <f>E21*2.5*1.05</f>
        <v>55.600125000000006</v>
      </c>
      <c r="F22" s="218"/>
      <c r="G22" s="218"/>
      <c r="H22" s="219"/>
      <c r="I22" s="218"/>
      <c r="J22" s="218"/>
      <c r="K22" s="218"/>
      <c r="L22" s="218"/>
      <c r="M22" s="218"/>
      <c r="N22" s="218"/>
      <c r="O22" s="218"/>
      <c r="P22" s="220"/>
      <c r="S22" s="222"/>
    </row>
    <row r="23" spans="1:34" ht="14.25" customHeight="1">
      <c r="A23" s="224">
        <v>3</v>
      </c>
      <c r="B23" s="225"/>
      <c r="C23" s="223" t="s">
        <v>190</v>
      </c>
      <c r="D23" s="226" t="s">
        <v>87</v>
      </c>
      <c r="E23" s="227">
        <f>E22*0.7</f>
        <v>38.920087500000001</v>
      </c>
      <c r="F23" s="218"/>
      <c r="G23" s="218"/>
      <c r="H23" s="228"/>
      <c r="I23" s="228"/>
      <c r="J23" s="218"/>
      <c r="K23" s="228"/>
      <c r="L23" s="218"/>
      <c r="M23" s="218"/>
      <c r="N23" s="218"/>
      <c r="O23" s="218"/>
      <c r="P23" s="220"/>
      <c r="Q23" s="55"/>
    </row>
    <row r="24" spans="1:34" s="221" customFormat="1" ht="14.25" customHeight="1">
      <c r="A24" s="213">
        <v>4</v>
      </c>
      <c r="B24" s="214"/>
      <c r="C24" s="223" t="s">
        <v>108</v>
      </c>
      <c r="D24" s="216" t="s">
        <v>91</v>
      </c>
      <c r="E24" s="217">
        <f>ROUND(E23/0.15+10,0)</f>
        <v>269</v>
      </c>
      <c r="F24" s="218"/>
      <c r="G24" s="218"/>
      <c r="H24" s="219"/>
      <c r="I24" s="218"/>
      <c r="J24" s="218"/>
      <c r="K24" s="218"/>
      <c r="L24" s="218"/>
      <c r="M24" s="218"/>
      <c r="N24" s="218"/>
      <c r="O24" s="218"/>
      <c r="P24" s="220"/>
      <c r="Q24" s="222"/>
    </row>
    <row r="25" spans="1:34" s="221" customFormat="1" ht="14.25" customHeight="1">
      <c r="A25" s="213">
        <v>5</v>
      </c>
      <c r="B25" s="214"/>
      <c r="C25" s="223" t="s">
        <v>191</v>
      </c>
      <c r="D25" s="216" t="s">
        <v>87</v>
      </c>
      <c r="E25" s="217">
        <f>E23</f>
        <v>38.920087500000001</v>
      </c>
      <c r="F25" s="218"/>
      <c r="G25" s="218"/>
      <c r="H25" s="219"/>
      <c r="I25" s="218"/>
      <c r="J25" s="218"/>
      <c r="K25" s="218"/>
      <c r="L25" s="218"/>
      <c r="M25" s="218"/>
      <c r="N25" s="218"/>
      <c r="O25" s="218"/>
      <c r="P25" s="220"/>
      <c r="S25" s="222"/>
    </row>
    <row r="26" spans="1:34" s="221" customFormat="1" ht="14.25" customHeight="1">
      <c r="A26" s="213">
        <v>6</v>
      </c>
      <c r="B26" s="214"/>
      <c r="C26" s="223" t="s">
        <v>192</v>
      </c>
      <c r="D26" s="216" t="s">
        <v>48</v>
      </c>
      <c r="E26" s="217">
        <f>E21*1.03</f>
        <v>21.81643</v>
      </c>
      <c r="F26" s="218"/>
      <c r="G26" s="218"/>
      <c r="H26" s="219"/>
      <c r="I26" s="218"/>
      <c r="J26" s="218"/>
      <c r="K26" s="218"/>
      <c r="L26" s="218"/>
      <c r="M26" s="218"/>
      <c r="N26" s="218"/>
      <c r="O26" s="218"/>
      <c r="P26" s="220"/>
      <c r="S26" s="222"/>
    </row>
    <row r="27" spans="1:34" s="221" customFormat="1" ht="14.25" customHeight="1">
      <c r="A27" s="224">
        <v>7</v>
      </c>
      <c r="B27" s="214"/>
      <c r="C27" s="223" t="s">
        <v>193</v>
      </c>
      <c r="D27" s="229" t="s">
        <v>48</v>
      </c>
      <c r="E27" s="230">
        <f>E21*4.4</f>
        <v>93.196400000000011</v>
      </c>
      <c r="F27" s="218"/>
      <c r="G27" s="218"/>
      <c r="H27" s="219"/>
      <c r="I27" s="218"/>
      <c r="J27" s="218"/>
      <c r="K27" s="218"/>
      <c r="L27" s="218"/>
      <c r="M27" s="218"/>
      <c r="N27" s="218"/>
      <c r="O27" s="218"/>
      <c r="P27" s="220"/>
      <c r="S27" s="222"/>
    </row>
    <row r="28" spans="1:34" s="221" customFormat="1" ht="14.25" customHeight="1">
      <c r="A28" s="213">
        <v>8</v>
      </c>
      <c r="B28" s="214"/>
      <c r="C28" s="231" t="s">
        <v>194</v>
      </c>
      <c r="D28" s="229" t="s">
        <v>91</v>
      </c>
      <c r="E28" s="230">
        <f>ROUND(E21*4*20,0)</f>
        <v>1694</v>
      </c>
      <c r="F28" s="218"/>
      <c r="G28" s="218"/>
      <c r="H28" s="219"/>
      <c r="I28" s="218"/>
      <c r="J28" s="218"/>
      <c r="K28" s="218"/>
      <c r="L28" s="218"/>
      <c r="M28" s="218"/>
      <c r="N28" s="218"/>
      <c r="O28" s="218"/>
      <c r="P28" s="220"/>
      <c r="Q28" s="222"/>
    </row>
    <row r="29" spans="1:34" s="221" customFormat="1" ht="14.25" customHeight="1">
      <c r="A29" s="213">
        <v>9</v>
      </c>
      <c r="B29" s="214"/>
      <c r="C29" s="231" t="s">
        <v>195</v>
      </c>
      <c r="D29" s="229" t="s">
        <v>87</v>
      </c>
      <c r="E29" s="230">
        <f>E21*0.75</f>
        <v>15.885750000000002</v>
      </c>
      <c r="F29" s="218"/>
      <c r="G29" s="218"/>
      <c r="H29" s="219"/>
      <c r="I29" s="218"/>
      <c r="J29" s="218"/>
      <c r="K29" s="218"/>
      <c r="L29" s="218"/>
      <c r="M29" s="218"/>
      <c r="N29" s="218"/>
      <c r="O29" s="218"/>
      <c r="P29" s="220"/>
      <c r="S29" s="222"/>
    </row>
    <row r="30" spans="1:34" s="238" customFormat="1" ht="16.5" customHeight="1">
      <c r="A30" s="213">
        <v>10</v>
      </c>
      <c r="B30" s="232"/>
      <c r="C30" s="233" t="s">
        <v>196</v>
      </c>
      <c r="D30" s="234" t="s">
        <v>107</v>
      </c>
      <c r="E30" s="235">
        <f>E29*0.25*1.1</f>
        <v>4.368581250000001</v>
      </c>
      <c r="F30" s="218"/>
      <c r="G30" s="218"/>
      <c r="H30" s="219"/>
      <c r="I30" s="236"/>
      <c r="J30" s="218"/>
      <c r="K30" s="236"/>
      <c r="L30" s="218"/>
      <c r="M30" s="218"/>
      <c r="N30" s="218"/>
      <c r="O30" s="218"/>
      <c r="P30" s="220"/>
      <c r="Q30" s="55"/>
      <c r="R30" s="54"/>
      <c r="S30" s="54"/>
      <c r="T30" s="237"/>
      <c r="U30" s="237"/>
      <c r="V30" s="237"/>
      <c r="W30" s="237"/>
      <c r="X30" s="237"/>
    </row>
    <row r="31" spans="1:34" ht="14.25" customHeight="1">
      <c r="A31" s="224">
        <v>11</v>
      </c>
      <c r="B31" s="225"/>
      <c r="C31" s="239" t="s">
        <v>197</v>
      </c>
      <c r="D31" s="226" t="s">
        <v>73</v>
      </c>
      <c r="E31" s="227">
        <v>1</v>
      </c>
      <c r="F31" s="218"/>
      <c r="G31" s="218"/>
      <c r="H31" s="228"/>
      <c r="I31" s="228"/>
      <c r="J31" s="218"/>
      <c r="K31" s="228"/>
      <c r="L31" s="218"/>
      <c r="M31" s="218"/>
      <c r="N31" s="218"/>
      <c r="O31" s="218"/>
      <c r="P31" s="220"/>
      <c r="Q31" s="55"/>
    </row>
    <row r="32" spans="1:34" s="221" customFormat="1" ht="14.25" customHeight="1">
      <c r="A32" s="213">
        <v>12</v>
      </c>
      <c r="B32" s="214"/>
      <c r="C32" s="223" t="s">
        <v>198</v>
      </c>
      <c r="D32" s="216" t="s">
        <v>48</v>
      </c>
      <c r="E32" s="217">
        <f>E21</f>
        <v>21.181000000000001</v>
      </c>
      <c r="F32" s="218"/>
      <c r="G32" s="218"/>
      <c r="H32" s="219"/>
      <c r="I32" s="218"/>
      <c r="J32" s="218"/>
      <c r="K32" s="218"/>
      <c r="L32" s="218"/>
      <c r="M32" s="218"/>
      <c r="N32" s="218"/>
      <c r="O32" s="218"/>
      <c r="P32" s="220"/>
      <c r="Q32" s="222"/>
    </row>
    <row r="33" spans="1:19" ht="18.75" customHeight="1">
      <c r="A33" s="206"/>
      <c r="B33" s="207"/>
      <c r="C33" s="208" t="s">
        <v>214</v>
      </c>
      <c r="D33" s="209"/>
      <c r="E33" s="210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2"/>
    </row>
    <row r="34" spans="1:19" s="221" customFormat="1" ht="19.5" customHeight="1">
      <c r="A34" s="213">
        <v>1</v>
      </c>
      <c r="B34" s="214" t="s">
        <v>504</v>
      </c>
      <c r="C34" s="215" t="s">
        <v>505</v>
      </c>
      <c r="D34" s="216" t="s">
        <v>48</v>
      </c>
      <c r="E34" s="217">
        <f>0.85*0.6</f>
        <v>0.51</v>
      </c>
      <c r="F34" s="218"/>
      <c r="G34" s="218"/>
      <c r="H34" s="219"/>
      <c r="I34" s="218"/>
      <c r="J34" s="218"/>
      <c r="K34" s="218"/>
      <c r="L34" s="218"/>
      <c r="M34" s="218"/>
      <c r="N34" s="218"/>
      <c r="O34" s="218"/>
      <c r="P34" s="220"/>
      <c r="S34" s="222"/>
    </row>
    <row r="35" spans="1:19" s="221" customFormat="1" ht="28.5" customHeight="1">
      <c r="A35" s="213">
        <v>2</v>
      </c>
      <c r="B35" s="214" t="s">
        <v>111</v>
      </c>
      <c r="C35" s="215" t="s">
        <v>409</v>
      </c>
      <c r="D35" s="216" t="s">
        <v>48</v>
      </c>
      <c r="E35" s="217">
        <f>108.57+20.71-42.12</f>
        <v>87.16</v>
      </c>
      <c r="F35" s="218"/>
      <c r="G35" s="218"/>
      <c r="H35" s="219"/>
      <c r="I35" s="218"/>
      <c r="J35" s="218"/>
      <c r="K35" s="218"/>
      <c r="L35" s="218"/>
      <c r="M35" s="218"/>
      <c r="N35" s="218"/>
      <c r="O35" s="218"/>
      <c r="P35" s="220"/>
      <c r="S35" s="222"/>
    </row>
    <row r="36" spans="1:19" s="221" customFormat="1" ht="14.25" customHeight="1">
      <c r="A36" s="213">
        <v>3</v>
      </c>
      <c r="B36" s="214"/>
      <c r="C36" s="223" t="s">
        <v>201</v>
      </c>
      <c r="D36" s="216" t="s">
        <v>107</v>
      </c>
      <c r="E36" s="240">
        <f>E35*15</f>
        <v>1307.3999999999999</v>
      </c>
      <c r="F36" s="218"/>
      <c r="G36" s="218"/>
      <c r="H36" s="219"/>
      <c r="I36" s="218"/>
      <c r="J36" s="218"/>
      <c r="K36" s="218"/>
      <c r="L36" s="218"/>
      <c r="M36" s="218"/>
      <c r="N36" s="218"/>
      <c r="O36" s="218"/>
      <c r="P36" s="220"/>
      <c r="S36" s="222"/>
    </row>
    <row r="37" spans="1:19" ht="14.25" customHeight="1">
      <c r="A37" s="224">
        <v>4</v>
      </c>
      <c r="B37" s="225"/>
      <c r="C37" s="239" t="s">
        <v>105</v>
      </c>
      <c r="D37" s="226" t="s">
        <v>106</v>
      </c>
      <c r="E37" s="227">
        <f>E35*0.15</f>
        <v>13.074</v>
      </c>
      <c r="F37" s="218"/>
      <c r="G37" s="218"/>
      <c r="H37" s="228"/>
      <c r="I37" s="228"/>
      <c r="J37" s="218"/>
      <c r="K37" s="228"/>
      <c r="L37" s="218"/>
      <c r="M37" s="218"/>
      <c r="N37" s="218"/>
      <c r="O37" s="218"/>
      <c r="P37" s="220"/>
      <c r="Q37" s="55"/>
    </row>
    <row r="38" spans="1:19" ht="15" customHeight="1">
      <c r="A38" s="206"/>
      <c r="B38" s="207"/>
      <c r="C38" s="208" t="s">
        <v>215</v>
      </c>
      <c r="D38" s="209"/>
      <c r="E38" s="210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2"/>
    </row>
    <row r="39" spans="1:19" s="221" customFormat="1" ht="15" customHeight="1">
      <c r="A39" s="213">
        <v>1</v>
      </c>
      <c r="B39" s="214" t="s">
        <v>103</v>
      </c>
      <c r="C39" s="215" t="s">
        <v>206</v>
      </c>
      <c r="D39" s="216" t="s">
        <v>48</v>
      </c>
      <c r="E39" s="217">
        <v>102.22</v>
      </c>
      <c r="F39" s="218"/>
      <c r="G39" s="218"/>
      <c r="H39" s="219"/>
      <c r="I39" s="218"/>
      <c r="J39" s="218"/>
      <c r="K39" s="218"/>
      <c r="L39" s="218"/>
      <c r="M39" s="218"/>
      <c r="N39" s="218"/>
      <c r="O39" s="218"/>
      <c r="P39" s="220"/>
      <c r="S39" s="222"/>
    </row>
    <row r="40" spans="1:19" s="221" customFormat="1" ht="15" customHeight="1">
      <c r="A40" s="213">
        <v>2</v>
      </c>
      <c r="B40" s="214"/>
      <c r="C40" s="223" t="s">
        <v>202</v>
      </c>
      <c r="D40" s="216" t="s">
        <v>107</v>
      </c>
      <c r="E40" s="217">
        <f>E39*1.8</f>
        <v>183.99600000000001</v>
      </c>
      <c r="F40" s="218"/>
      <c r="G40" s="218"/>
      <c r="H40" s="219"/>
      <c r="I40" s="218"/>
      <c r="J40" s="218"/>
      <c r="K40" s="218"/>
      <c r="L40" s="218"/>
      <c r="M40" s="218"/>
      <c r="N40" s="218"/>
      <c r="O40" s="218"/>
      <c r="P40" s="220"/>
      <c r="S40" s="222"/>
    </row>
    <row r="41" spans="1:19" ht="15" customHeight="1">
      <c r="A41" s="224">
        <v>3</v>
      </c>
      <c r="B41" s="225" t="s">
        <v>203</v>
      </c>
      <c r="C41" s="215" t="s">
        <v>207</v>
      </c>
      <c r="D41" s="226" t="s">
        <v>48</v>
      </c>
      <c r="E41" s="227">
        <f>E39</f>
        <v>102.22</v>
      </c>
      <c r="F41" s="218"/>
      <c r="G41" s="218"/>
      <c r="H41" s="228"/>
      <c r="I41" s="228"/>
      <c r="J41" s="218"/>
      <c r="K41" s="228"/>
      <c r="L41" s="218"/>
      <c r="M41" s="218"/>
      <c r="N41" s="218"/>
      <c r="O41" s="218"/>
      <c r="P41" s="220"/>
      <c r="Q41" s="55"/>
    </row>
    <row r="42" spans="1:19" s="221" customFormat="1" ht="15" customHeight="1">
      <c r="A42" s="213">
        <v>4</v>
      </c>
      <c r="B42" s="214"/>
      <c r="C42" s="223" t="s">
        <v>208</v>
      </c>
      <c r="D42" s="216" t="s">
        <v>48</v>
      </c>
      <c r="E42" s="217">
        <f>E41*1.15</f>
        <v>117.55299999999998</v>
      </c>
      <c r="F42" s="218"/>
      <c r="G42" s="218"/>
      <c r="H42" s="219"/>
      <c r="I42" s="218"/>
      <c r="J42" s="218"/>
      <c r="K42" s="218"/>
      <c r="L42" s="218"/>
      <c r="M42" s="218"/>
      <c r="N42" s="218"/>
      <c r="O42" s="218"/>
      <c r="P42" s="220"/>
      <c r="Q42" s="222"/>
    </row>
    <row r="43" spans="1:19" s="221" customFormat="1" ht="15" customHeight="1">
      <c r="A43" s="213">
        <v>5</v>
      </c>
      <c r="B43" s="214"/>
      <c r="C43" s="223" t="s">
        <v>204</v>
      </c>
      <c r="D43" s="216" t="s">
        <v>107</v>
      </c>
      <c r="E43" s="217">
        <f>E41*5</f>
        <v>511.1</v>
      </c>
      <c r="F43" s="218"/>
      <c r="G43" s="218"/>
      <c r="H43" s="219"/>
      <c r="I43" s="218"/>
      <c r="J43" s="218"/>
      <c r="K43" s="218"/>
      <c r="L43" s="218"/>
      <c r="M43" s="218"/>
      <c r="N43" s="218"/>
      <c r="O43" s="218"/>
      <c r="P43" s="220"/>
      <c r="S43" s="222"/>
    </row>
    <row r="44" spans="1:19" s="221" customFormat="1" ht="15" customHeight="1">
      <c r="A44" s="213">
        <v>6</v>
      </c>
      <c r="B44" s="214"/>
      <c r="C44" s="223" t="s">
        <v>205</v>
      </c>
      <c r="D44" s="216" t="s">
        <v>107</v>
      </c>
      <c r="E44" s="217">
        <f>E41*0.7</f>
        <v>71.553999999999988</v>
      </c>
      <c r="F44" s="218"/>
      <c r="G44" s="218"/>
      <c r="H44" s="219"/>
      <c r="I44" s="218"/>
      <c r="J44" s="218"/>
      <c r="K44" s="218"/>
      <c r="L44" s="218"/>
      <c r="M44" s="218"/>
      <c r="N44" s="218"/>
      <c r="O44" s="218"/>
      <c r="P44" s="220"/>
      <c r="S44" s="222"/>
    </row>
    <row r="45" spans="1:19" s="221" customFormat="1" ht="15" customHeight="1">
      <c r="A45" s="213">
        <v>7</v>
      </c>
      <c r="B45" s="214"/>
      <c r="C45" s="223" t="s">
        <v>104</v>
      </c>
      <c r="D45" s="216" t="s">
        <v>48</v>
      </c>
      <c r="E45" s="217">
        <f>E41</f>
        <v>102.22</v>
      </c>
      <c r="F45" s="218"/>
      <c r="G45" s="218"/>
      <c r="H45" s="219"/>
      <c r="I45" s="218"/>
      <c r="J45" s="218"/>
      <c r="K45" s="218"/>
      <c r="L45" s="218"/>
      <c r="M45" s="218"/>
      <c r="N45" s="218"/>
      <c r="O45" s="218"/>
      <c r="P45" s="220"/>
      <c r="S45" s="222"/>
    </row>
    <row r="46" spans="1:19" ht="15" customHeight="1">
      <c r="A46" s="206"/>
      <c r="B46" s="207"/>
      <c r="C46" s="208" t="s">
        <v>209</v>
      </c>
      <c r="D46" s="209"/>
      <c r="E46" s="210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2"/>
    </row>
    <row r="47" spans="1:19" s="221" customFormat="1" ht="15" customHeight="1">
      <c r="A47" s="213">
        <v>1</v>
      </c>
      <c r="B47" s="214" t="s">
        <v>111</v>
      </c>
      <c r="C47" s="215" t="s">
        <v>210</v>
      </c>
      <c r="D47" s="216" t="s">
        <v>48</v>
      </c>
      <c r="E47" s="217">
        <f>403.34-140.4</f>
        <v>262.93999999999994</v>
      </c>
      <c r="F47" s="218"/>
      <c r="G47" s="218"/>
      <c r="H47" s="219"/>
      <c r="I47" s="218"/>
      <c r="J47" s="218"/>
      <c r="K47" s="218"/>
      <c r="L47" s="218"/>
      <c r="M47" s="218"/>
      <c r="N47" s="218"/>
      <c r="O47" s="218"/>
      <c r="P47" s="220"/>
      <c r="S47" s="222"/>
    </row>
    <row r="48" spans="1:19" s="221" customFormat="1" ht="15" customHeight="1">
      <c r="A48" s="213">
        <v>2</v>
      </c>
      <c r="B48" s="214"/>
      <c r="C48" s="223" t="s">
        <v>211</v>
      </c>
      <c r="D48" s="216" t="s">
        <v>107</v>
      </c>
      <c r="E48" s="217">
        <f>E47*1.5</f>
        <v>394.40999999999991</v>
      </c>
      <c r="F48" s="218"/>
      <c r="G48" s="218"/>
      <c r="H48" s="219"/>
      <c r="I48" s="218"/>
      <c r="J48" s="218"/>
      <c r="K48" s="218"/>
      <c r="L48" s="218"/>
      <c r="M48" s="218"/>
      <c r="N48" s="218"/>
      <c r="O48" s="218"/>
      <c r="P48" s="220"/>
      <c r="S48" s="222"/>
    </row>
    <row r="49" spans="1:19" ht="15" customHeight="1">
      <c r="A49" s="224">
        <v>3</v>
      </c>
      <c r="B49" s="225"/>
      <c r="C49" s="239" t="s">
        <v>105</v>
      </c>
      <c r="D49" s="226" t="s">
        <v>106</v>
      </c>
      <c r="E49" s="227">
        <f>E47*0.15</f>
        <v>39.440999999999988</v>
      </c>
      <c r="F49" s="218"/>
      <c r="G49" s="218"/>
      <c r="H49" s="228"/>
      <c r="I49" s="228"/>
      <c r="J49" s="218"/>
      <c r="K49" s="228"/>
      <c r="L49" s="218"/>
      <c r="M49" s="218"/>
      <c r="N49" s="218"/>
      <c r="O49" s="218"/>
      <c r="P49" s="220"/>
      <c r="Q49" s="55"/>
    </row>
    <row r="50" spans="1:19" s="221" customFormat="1" ht="15" customHeight="1">
      <c r="A50" s="213">
        <v>4</v>
      </c>
      <c r="B50" s="214" t="s">
        <v>124</v>
      </c>
      <c r="C50" s="215" t="s">
        <v>212</v>
      </c>
      <c r="D50" s="216" t="s">
        <v>48</v>
      </c>
      <c r="E50" s="217">
        <f>E47</f>
        <v>262.93999999999994</v>
      </c>
      <c r="F50" s="218"/>
      <c r="G50" s="218"/>
      <c r="H50" s="219"/>
      <c r="I50" s="218"/>
      <c r="J50" s="218"/>
      <c r="K50" s="218"/>
      <c r="L50" s="218"/>
      <c r="M50" s="218"/>
      <c r="N50" s="218"/>
      <c r="O50" s="218"/>
      <c r="P50" s="220"/>
      <c r="S50" s="222"/>
    </row>
    <row r="51" spans="1:19" s="221" customFormat="1" ht="15" customHeight="1">
      <c r="A51" s="213">
        <v>5</v>
      </c>
      <c r="B51" s="214"/>
      <c r="C51" s="223" t="s">
        <v>213</v>
      </c>
      <c r="D51" s="216" t="s">
        <v>106</v>
      </c>
      <c r="E51" s="217">
        <f>E50*0.32</f>
        <v>84.140799999999984</v>
      </c>
      <c r="F51" s="218"/>
      <c r="G51" s="218"/>
      <c r="H51" s="219"/>
      <c r="I51" s="218"/>
      <c r="J51" s="218"/>
      <c r="K51" s="218"/>
      <c r="L51" s="218"/>
      <c r="M51" s="218"/>
      <c r="N51" s="218"/>
      <c r="O51" s="218"/>
      <c r="P51" s="220"/>
      <c r="S51" s="222"/>
    </row>
    <row r="52" spans="1:19" ht="18.75" customHeight="1">
      <c r="A52" s="206"/>
      <c r="B52" s="207"/>
      <c r="C52" s="208" t="s">
        <v>216</v>
      </c>
      <c r="D52" s="209"/>
      <c r="E52" s="210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2"/>
    </row>
    <row r="53" spans="1:19" s="221" customFormat="1" ht="16.5" customHeight="1">
      <c r="A53" s="213">
        <v>1</v>
      </c>
      <c r="B53" s="214" t="s">
        <v>111</v>
      </c>
      <c r="C53" s="215" t="s">
        <v>217</v>
      </c>
      <c r="D53" s="216" t="s">
        <v>48</v>
      </c>
      <c r="E53" s="217">
        <f>9.85-0.78</f>
        <v>9.07</v>
      </c>
      <c r="F53" s="218"/>
      <c r="G53" s="218"/>
      <c r="H53" s="219"/>
      <c r="I53" s="218"/>
      <c r="J53" s="218"/>
      <c r="K53" s="218"/>
      <c r="L53" s="218"/>
      <c r="M53" s="218"/>
      <c r="N53" s="218"/>
      <c r="O53" s="218"/>
      <c r="P53" s="220"/>
      <c r="S53" s="222"/>
    </row>
    <row r="54" spans="1:19" s="221" customFormat="1" ht="14.25" customHeight="1">
      <c r="A54" s="213">
        <v>2</v>
      </c>
      <c r="B54" s="214"/>
      <c r="C54" s="223" t="s">
        <v>201</v>
      </c>
      <c r="D54" s="216" t="s">
        <v>107</v>
      </c>
      <c r="E54" s="240">
        <f>E53*15</f>
        <v>136.05000000000001</v>
      </c>
      <c r="F54" s="218"/>
      <c r="G54" s="218"/>
      <c r="H54" s="219"/>
      <c r="I54" s="218"/>
      <c r="J54" s="218"/>
      <c r="K54" s="218"/>
      <c r="L54" s="218"/>
      <c r="M54" s="218"/>
      <c r="N54" s="218"/>
      <c r="O54" s="218"/>
      <c r="P54" s="220"/>
      <c r="S54" s="222"/>
    </row>
    <row r="55" spans="1:19" ht="14.25" customHeight="1">
      <c r="A55" s="224">
        <v>3</v>
      </c>
      <c r="B55" s="225"/>
      <c r="C55" s="239" t="s">
        <v>105</v>
      </c>
      <c r="D55" s="226" t="s">
        <v>106</v>
      </c>
      <c r="E55" s="227">
        <f>E53*0.15</f>
        <v>1.3605</v>
      </c>
      <c r="F55" s="218"/>
      <c r="G55" s="218"/>
      <c r="H55" s="228"/>
      <c r="I55" s="228"/>
      <c r="J55" s="218"/>
      <c r="K55" s="228"/>
      <c r="L55" s="218"/>
      <c r="M55" s="218"/>
      <c r="N55" s="218"/>
      <c r="O55" s="218"/>
      <c r="P55" s="220"/>
      <c r="Q55" s="55"/>
    </row>
    <row r="56" spans="1:19" s="221" customFormat="1" ht="15" customHeight="1">
      <c r="A56" s="213">
        <v>4</v>
      </c>
      <c r="B56" s="214" t="s">
        <v>111</v>
      </c>
      <c r="C56" s="215" t="s">
        <v>218</v>
      </c>
      <c r="D56" s="216" t="s">
        <v>48</v>
      </c>
      <c r="E56" s="217">
        <f>E53</f>
        <v>9.07</v>
      </c>
      <c r="F56" s="218"/>
      <c r="G56" s="218"/>
      <c r="H56" s="219"/>
      <c r="I56" s="218"/>
      <c r="J56" s="218"/>
      <c r="K56" s="218"/>
      <c r="L56" s="218"/>
      <c r="M56" s="218"/>
      <c r="N56" s="218"/>
      <c r="O56" s="218"/>
      <c r="P56" s="220"/>
      <c r="S56" s="222"/>
    </row>
    <row r="57" spans="1:19" s="221" customFormat="1" ht="15" customHeight="1">
      <c r="A57" s="213">
        <v>5</v>
      </c>
      <c r="B57" s="214"/>
      <c r="C57" s="223" t="s">
        <v>211</v>
      </c>
      <c r="D57" s="216" t="s">
        <v>107</v>
      </c>
      <c r="E57" s="217">
        <f>E56*1.5</f>
        <v>13.605</v>
      </c>
      <c r="F57" s="218"/>
      <c r="G57" s="218"/>
      <c r="H57" s="219"/>
      <c r="I57" s="218"/>
      <c r="J57" s="218"/>
      <c r="K57" s="218"/>
      <c r="L57" s="218"/>
      <c r="M57" s="218"/>
      <c r="N57" s="218"/>
      <c r="O57" s="218"/>
      <c r="P57" s="220"/>
      <c r="S57" s="222"/>
    </row>
    <row r="58" spans="1:19" ht="15" customHeight="1">
      <c r="A58" s="224">
        <v>6</v>
      </c>
      <c r="B58" s="225"/>
      <c r="C58" s="239" t="s">
        <v>105</v>
      </c>
      <c r="D58" s="226" t="s">
        <v>106</v>
      </c>
      <c r="E58" s="227">
        <f>E56*0.15</f>
        <v>1.3605</v>
      </c>
      <c r="F58" s="218"/>
      <c r="G58" s="218"/>
      <c r="H58" s="228"/>
      <c r="I58" s="228"/>
      <c r="J58" s="218"/>
      <c r="K58" s="228"/>
      <c r="L58" s="218"/>
      <c r="M58" s="218"/>
      <c r="N58" s="218"/>
      <c r="O58" s="218"/>
      <c r="P58" s="220"/>
      <c r="Q58" s="55"/>
    </row>
    <row r="59" spans="1:19" s="221" customFormat="1" ht="15" customHeight="1">
      <c r="A59" s="213">
        <v>7</v>
      </c>
      <c r="B59" s="214" t="s">
        <v>124</v>
      </c>
      <c r="C59" s="215" t="s">
        <v>219</v>
      </c>
      <c r="D59" s="216" t="s">
        <v>48</v>
      </c>
      <c r="E59" s="217">
        <f>E56</f>
        <v>9.07</v>
      </c>
      <c r="F59" s="218"/>
      <c r="G59" s="218"/>
      <c r="H59" s="219"/>
      <c r="I59" s="218"/>
      <c r="J59" s="218"/>
      <c r="K59" s="218"/>
      <c r="L59" s="218"/>
      <c r="M59" s="218"/>
      <c r="N59" s="218"/>
      <c r="O59" s="218"/>
      <c r="P59" s="220"/>
      <c r="S59" s="222"/>
    </row>
    <row r="60" spans="1:19" s="221" customFormat="1" ht="15" customHeight="1">
      <c r="A60" s="213">
        <v>8</v>
      </c>
      <c r="B60" s="214"/>
      <c r="C60" s="223" t="s">
        <v>213</v>
      </c>
      <c r="D60" s="216" t="s">
        <v>106</v>
      </c>
      <c r="E60" s="217">
        <f>E59*0.32</f>
        <v>2.9024000000000001</v>
      </c>
      <c r="F60" s="218"/>
      <c r="G60" s="218"/>
      <c r="H60" s="219"/>
      <c r="I60" s="218"/>
      <c r="J60" s="218"/>
      <c r="K60" s="218"/>
      <c r="L60" s="218"/>
      <c r="M60" s="218"/>
      <c r="N60" s="218"/>
      <c r="O60" s="218"/>
      <c r="P60" s="220"/>
      <c r="S60" s="222"/>
    </row>
    <row r="61" spans="1:19" ht="18.75" customHeight="1">
      <c r="A61" s="206"/>
      <c r="B61" s="207"/>
      <c r="C61" s="208" t="s">
        <v>220</v>
      </c>
      <c r="D61" s="209"/>
      <c r="E61" s="210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2"/>
    </row>
    <row r="62" spans="1:19" s="221" customFormat="1" ht="16.5" customHeight="1">
      <c r="A62" s="213">
        <v>1</v>
      </c>
      <c r="B62" s="214" t="s">
        <v>111</v>
      </c>
      <c r="C62" s="215" t="s">
        <v>221</v>
      </c>
      <c r="D62" s="216" t="s">
        <v>48</v>
      </c>
      <c r="E62" s="217">
        <f>6.07-5.2</f>
        <v>0.87000000000000011</v>
      </c>
      <c r="F62" s="218"/>
      <c r="G62" s="218"/>
      <c r="H62" s="219"/>
      <c r="I62" s="218"/>
      <c r="J62" s="218"/>
      <c r="K62" s="218"/>
      <c r="L62" s="218"/>
      <c r="M62" s="218"/>
      <c r="N62" s="218"/>
      <c r="O62" s="218"/>
      <c r="P62" s="220"/>
      <c r="S62" s="222"/>
    </row>
    <row r="63" spans="1:19" s="221" customFormat="1" ht="14.25" customHeight="1">
      <c r="A63" s="213">
        <v>2</v>
      </c>
      <c r="B63" s="214"/>
      <c r="C63" s="223" t="s">
        <v>201</v>
      </c>
      <c r="D63" s="216" t="s">
        <v>107</v>
      </c>
      <c r="E63" s="240">
        <f>E62*15</f>
        <v>13.05</v>
      </c>
      <c r="F63" s="218"/>
      <c r="G63" s="218"/>
      <c r="H63" s="219"/>
      <c r="I63" s="218"/>
      <c r="J63" s="218"/>
      <c r="K63" s="218"/>
      <c r="L63" s="218"/>
      <c r="M63" s="218"/>
      <c r="N63" s="218"/>
      <c r="O63" s="218"/>
      <c r="P63" s="220"/>
      <c r="S63" s="222"/>
    </row>
    <row r="64" spans="1:19" ht="14.25" customHeight="1">
      <c r="A64" s="224">
        <v>3</v>
      </c>
      <c r="B64" s="225"/>
      <c r="C64" s="239" t="s">
        <v>105</v>
      </c>
      <c r="D64" s="226" t="s">
        <v>106</v>
      </c>
      <c r="E64" s="227">
        <f>E62*0.15</f>
        <v>0.1305</v>
      </c>
      <c r="F64" s="218"/>
      <c r="G64" s="218"/>
      <c r="H64" s="228"/>
      <c r="I64" s="228"/>
      <c r="J64" s="218"/>
      <c r="K64" s="228"/>
      <c r="L64" s="218"/>
      <c r="M64" s="218"/>
      <c r="N64" s="218"/>
      <c r="O64" s="218"/>
      <c r="P64" s="220"/>
      <c r="Q64" s="55"/>
    </row>
    <row r="65" spans="1:19" s="221" customFormat="1" ht="15" customHeight="1">
      <c r="A65" s="213">
        <v>4</v>
      </c>
      <c r="B65" s="214" t="s">
        <v>111</v>
      </c>
      <c r="C65" s="215" t="s">
        <v>112</v>
      </c>
      <c r="D65" s="216" t="s">
        <v>48</v>
      </c>
      <c r="E65" s="217">
        <f>25.43-17.32</f>
        <v>8.11</v>
      </c>
      <c r="F65" s="218"/>
      <c r="G65" s="218"/>
      <c r="H65" s="219"/>
      <c r="I65" s="218"/>
      <c r="J65" s="218"/>
      <c r="K65" s="218"/>
      <c r="L65" s="218"/>
      <c r="M65" s="218"/>
      <c r="N65" s="218"/>
      <c r="O65" s="218"/>
      <c r="P65" s="220"/>
      <c r="S65" s="222"/>
    </row>
    <row r="66" spans="1:19" s="221" customFormat="1" ht="15" customHeight="1">
      <c r="A66" s="213">
        <v>5</v>
      </c>
      <c r="B66" s="214"/>
      <c r="C66" s="223" t="s">
        <v>211</v>
      </c>
      <c r="D66" s="216" t="s">
        <v>107</v>
      </c>
      <c r="E66" s="217">
        <f>E65*1.5</f>
        <v>12.164999999999999</v>
      </c>
      <c r="F66" s="218"/>
      <c r="G66" s="218"/>
      <c r="H66" s="219"/>
      <c r="I66" s="218"/>
      <c r="J66" s="218"/>
      <c r="K66" s="218"/>
      <c r="L66" s="218"/>
      <c r="M66" s="218"/>
      <c r="N66" s="218"/>
      <c r="O66" s="218"/>
      <c r="P66" s="220"/>
      <c r="S66" s="222"/>
    </row>
    <row r="67" spans="1:19" ht="15" customHeight="1">
      <c r="A67" s="224">
        <v>6</v>
      </c>
      <c r="B67" s="225"/>
      <c r="C67" s="239" t="s">
        <v>105</v>
      </c>
      <c r="D67" s="226" t="s">
        <v>106</v>
      </c>
      <c r="E67" s="227">
        <f>E65*0.15</f>
        <v>1.2164999999999999</v>
      </c>
      <c r="F67" s="218"/>
      <c r="G67" s="218"/>
      <c r="H67" s="228"/>
      <c r="I67" s="228"/>
      <c r="J67" s="218"/>
      <c r="K67" s="228"/>
      <c r="L67" s="218"/>
      <c r="M67" s="218"/>
      <c r="N67" s="218"/>
      <c r="O67" s="218"/>
      <c r="P67" s="220"/>
      <c r="Q67" s="55"/>
    </row>
    <row r="68" spans="1:19" s="221" customFormat="1" ht="15" customHeight="1">
      <c r="A68" s="213">
        <v>7</v>
      </c>
      <c r="B68" s="214" t="s">
        <v>124</v>
      </c>
      <c r="C68" s="215" t="s">
        <v>222</v>
      </c>
      <c r="D68" s="216" t="s">
        <v>48</v>
      </c>
      <c r="E68" s="217">
        <f>E65</f>
        <v>8.11</v>
      </c>
      <c r="F68" s="218"/>
      <c r="G68" s="218"/>
      <c r="H68" s="219"/>
      <c r="I68" s="218"/>
      <c r="J68" s="218"/>
      <c r="K68" s="218"/>
      <c r="L68" s="218"/>
      <c r="M68" s="218"/>
      <c r="N68" s="218"/>
      <c r="O68" s="218"/>
      <c r="P68" s="220"/>
      <c r="S68" s="222"/>
    </row>
    <row r="69" spans="1:19" s="221" customFormat="1" ht="15" customHeight="1">
      <c r="A69" s="213">
        <v>8</v>
      </c>
      <c r="B69" s="214"/>
      <c r="C69" s="223" t="s">
        <v>213</v>
      </c>
      <c r="D69" s="216" t="s">
        <v>106</v>
      </c>
      <c r="E69" s="217">
        <f>E68*0.32</f>
        <v>2.5951999999999997</v>
      </c>
      <c r="F69" s="218"/>
      <c r="G69" s="218"/>
      <c r="H69" s="219"/>
      <c r="I69" s="218"/>
      <c r="J69" s="218"/>
      <c r="K69" s="218"/>
      <c r="L69" s="218"/>
      <c r="M69" s="218"/>
      <c r="N69" s="218"/>
      <c r="O69" s="218"/>
      <c r="P69" s="220"/>
      <c r="S69" s="222"/>
    </row>
    <row r="70" spans="1:19" ht="14.25" customHeight="1" thickBot="1">
      <c r="A70" s="95"/>
      <c r="B70" s="118"/>
      <c r="C70" s="96"/>
      <c r="D70" s="97"/>
      <c r="E70" s="98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00"/>
      <c r="Q70" s="55"/>
    </row>
    <row r="71" spans="1:19">
      <c r="A71" s="127"/>
      <c r="B71" s="128"/>
      <c r="C71" s="400" t="s">
        <v>13</v>
      </c>
      <c r="D71" s="401"/>
      <c r="E71" s="401"/>
      <c r="F71" s="401"/>
      <c r="G71" s="401"/>
      <c r="H71" s="401"/>
      <c r="I71" s="401"/>
      <c r="J71" s="401"/>
      <c r="K71" s="402"/>
      <c r="L71" s="59"/>
      <c r="M71" s="59"/>
      <c r="N71" s="59"/>
      <c r="O71" s="59"/>
      <c r="P71" s="60"/>
    </row>
    <row r="72" spans="1:19">
      <c r="A72" s="101"/>
      <c r="C72" s="403" t="s">
        <v>62</v>
      </c>
      <c r="D72" s="403"/>
      <c r="E72" s="403"/>
      <c r="F72" s="403"/>
      <c r="G72" s="403"/>
      <c r="H72" s="403"/>
      <c r="I72" s="403"/>
      <c r="J72" s="403"/>
      <c r="K72" s="403"/>
      <c r="L72" s="103"/>
      <c r="M72" s="103"/>
      <c r="N72" s="104"/>
      <c r="O72" s="103"/>
      <c r="P72" s="105"/>
    </row>
    <row r="73" spans="1:19" ht="13.5" thickBot="1">
      <c r="A73" s="106"/>
      <c r="B73" s="107"/>
      <c r="C73" s="404" t="s">
        <v>40</v>
      </c>
      <c r="D73" s="404"/>
      <c r="E73" s="404"/>
      <c r="F73" s="404"/>
      <c r="G73" s="404"/>
      <c r="H73" s="404"/>
      <c r="I73" s="404"/>
      <c r="J73" s="404"/>
      <c r="K73" s="404"/>
      <c r="L73" s="108"/>
      <c r="M73" s="108"/>
      <c r="N73" s="108"/>
      <c r="O73" s="108"/>
      <c r="P73" s="109"/>
    </row>
    <row r="74" spans="1:19">
      <c r="A74" s="81"/>
      <c r="B74" s="81"/>
      <c r="C74" s="344"/>
      <c r="D74" s="344"/>
      <c r="E74" s="344"/>
      <c r="F74" s="344"/>
      <c r="G74" s="344"/>
      <c r="H74" s="344"/>
      <c r="I74" s="344"/>
      <c r="J74" s="344"/>
      <c r="K74" s="344"/>
      <c r="L74" s="345"/>
      <c r="M74" s="345"/>
      <c r="N74" s="345"/>
      <c r="O74" s="345"/>
      <c r="P74" s="345"/>
    </row>
    <row r="75" spans="1:19" s="81" customFormat="1">
      <c r="C75" s="82"/>
      <c r="D75" s="82"/>
      <c r="E75" s="82"/>
    </row>
    <row r="76" spans="1:19" s="81" customFormat="1">
      <c r="A76" s="399" t="s">
        <v>14</v>
      </c>
      <c r="B76" s="399"/>
      <c r="C76" s="110"/>
      <c r="D76" s="405"/>
      <c r="E76" s="406"/>
      <c r="G76" s="399" t="s">
        <v>41</v>
      </c>
      <c r="H76" s="399"/>
      <c r="I76" s="407"/>
      <c r="J76" s="407"/>
      <c r="K76" s="407"/>
      <c r="L76" s="407"/>
      <c r="M76" s="407"/>
      <c r="N76" s="398"/>
      <c r="O76" s="399"/>
    </row>
    <row r="77" spans="1:19" s="81" customFormat="1">
      <c r="C77" s="119" t="s">
        <v>47</v>
      </c>
      <c r="D77" s="82"/>
      <c r="E77" s="82"/>
      <c r="K77" s="119" t="s">
        <v>47</v>
      </c>
    </row>
    <row r="78" spans="1:19" s="81" customFormat="1">
      <c r="C78" s="82"/>
      <c r="D78" s="82"/>
      <c r="E78" s="82"/>
    </row>
    <row r="79" spans="1:19" s="81" customFormat="1">
      <c r="A79" s="399" t="s">
        <v>15</v>
      </c>
      <c r="B79" s="399"/>
      <c r="C79" s="82"/>
      <c r="D79" s="82"/>
      <c r="E79" s="82"/>
      <c r="G79" s="399"/>
      <c r="H79" s="399"/>
    </row>
    <row r="80" spans="1:19" s="81" customFormat="1">
      <c r="C80" s="82"/>
      <c r="D80" s="82"/>
      <c r="E80" s="82"/>
    </row>
    <row r="81" spans="3:5" s="81" customFormat="1">
      <c r="C81" s="82"/>
      <c r="D81" s="82"/>
      <c r="E81" s="82"/>
    </row>
    <row r="82" spans="3:5" s="81" customFormat="1">
      <c r="C82" s="82"/>
      <c r="D82" s="82"/>
      <c r="E82" s="82"/>
    </row>
    <row r="83" spans="3:5" s="81" customFormat="1">
      <c r="C83" s="82"/>
      <c r="D83" s="82"/>
      <c r="E83" s="82"/>
    </row>
    <row r="84" spans="3:5" s="81" customFormat="1">
      <c r="C84" s="82"/>
      <c r="D84" s="82"/>
      <c r="E84" s="82"/>
    </row>
    <row r="85" spans="3:5" s="81" customFormat="1">
      <c r="C85" s="82"/>
      <c r="D85" s="82"/>
      <c r="E85" s="82"/>
    </row>
    <row r="86" spans="3:5" s="81" customFormat="1">
      <c r="C86" s="82"/>
      <c r="D86" s="82"/>
      <c r="E86" s="82"/>
    </row>
    <row r="87" spans="3:5" s="81" customFormat="1">
      <c r="C87" s="82"/>
      <c r="D87" s="82"/>
      <c r="E87" s="82"/>
    </row>
    <row r="88" spans="3:5" s="81" customFormat="1">
      <c r="C88" s="82"/>
      <c r="D88" s="82"/>
      <c r="E88" s="82"/>
    </row>
    <row r="89" spans="3:5" s="81" customFormat="1">
      <c r="C89" s="82"/>
      <c r="D89" s="82"/>
      <c r="E89" s="82"/>
    </row>
    <row r="90" spans="3:5" s="81" customFormat="1">
      <c r="C90" s="82"/>
      <c r="D90" s="82"/>
      <c r="E90" s="82"/>
    </row>
    <row r="91" spans="3:5" s="81" customFormat="1">
      <c r="C91" s="82"/>
      <c r="D91" s="82"/>
      <c r="E91" s="82"/>
    </row>
    <row r="92" spans="3:5" s="81" customFormat="1">
      <c r="C92" s="82"/>
      <c r="D92" s="82"/>
      <c r="E92" s="82"/>
    </row>
    <row r="93" spans="3:5" s="81" customFormat="1">
      <c r="C93" s="82"/>
      <c r="D93" s="82"/>
      <c r="E93" s="82"/>
    </row>
    <row r="94" spans="3:5" s="81" customFormat="1">
      <c r="C94" s="82"/>
      <c r="D94" s="82"/>
      <c r="E94" s="82"/>
    </row>
    <row r="95" spans="3:5" s="81" customFormat="1">
      <c r="C95" s="82"/>
      <c r="D95" s="82"/>
      <c r="E95" s="82"/>
    </row>
    <row r="96" spans="3:5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  <row r="332" spans="3:5" s="81" customFormat="1">
      <c r="C332" s="82"/>
      <c r="D332" s="82"/>
      <c r="E332" s="82"/>
    </row>
    <row r="333" spans="3:5" s="81" customFormat="1">
      <c r="C333" s="82"/>
      <c r="D333" s="82"/>
      <c r="E333" s="82"/>
    </row>
    <row r="334" spans="3:5" s="81" customFormat="1">
      <c r="C334" s="82"/>
      <c r="D334" s="82"/>
      <c r="E334" s="82"/>
    </row>
    <row r="335" spans="3:5" s="81" customFormat="1">
      <c r="C335" s="82"/>
      <c r="D335" s="82"/>
      <c r="E335" s="82"/>
    </row>
    <row r="336" spans="3:5" s="81" customFormat="1">
      <c r="C336" s="82"/>
      <c r="D336" s="82"/>
      <c r="E336" s="82"/>
    </row>
    <row r="337" spans="3:5" s="81" customFormat="1">
      <c r="C337" s="82"/>
      <c r="D337" s="82"/>
      <c r="E337" s="82"/>
    </row>
    <row r="338" spans="3:5" s="81" customFormat="1">
      <c r="C338" s="82"/>
      <c r="D338" s="82"/>
      <c r="E338" s="82"/>
    </row>
    <row r="339" spans="3:5" s="81" customFormat="1">
      <c r="C339" s="82"/>
      <c r="D339" s="82"/>
      <c r="E339" s="82"/>
    </row>
    <row r="340" spans="3:5" s="81" customFormat="1">
      <c r="C340" s="82"/>
      <c r="D340" s="82"/>
      <c r="E340" s="82"/>
    </row>
    <row r="341" spans="3:5" s="81" customFormat="1">
      <c r="C341" s="82"/>
      <c r="D341" s="82"/>
      <c r="E341" s="82"/>
    </row>
    <row r="342" spans="3:5" s="81" customFormat="1">
      <c r="C342" s="82"/>
      <c r="D342" s="82"/>
      <c r="E342" s="82"/>
    </row>
    <row r="343" spans="3:5" s="81" customFormat="1">
      <c r="C343" s="82"/>
      <c r="D343" s="82"/>
      <c r="E343" s="82"/>
    </row>
    <row r="344" spans="3:5" s="81" customFormat="1">
      <c r="C344" s="82"/>
      <c r="D344" s="82"/>
      <c r="E344" s="82"/>
    </row>
    <row r="345" spans="3:5" s="81" customFormat="1">
      <c r="C345" s="82"/>
      <c r="D345" s="82"/>
      <c r="E345" s="82"/>
    </row>
    <row r="346" spans="3:5" s="81" customFormat="1">
      <c r="C346" s="82"/>
      <c r="D346" s="82"/>
      <c r="E346" s="82"/>
    </row>
    <row r="347" spans="3:5" s="81" customFormat="1">
      <c r="C347" s="82"/>
      <c r="D347" s="82"/>
      <c r="E347" s="82"/>
    </row>
    <row r="348" spans="3:5" s="81" customFormat="1">
      <c r="C348" s="82"/>
      <c r="D348" s="82"/>
      <c r="E348" s="82"/>
    </row>
    <row r="349" spans="3:5" s="81" customFormat="1">
      <c r="C349" s="82"/>
      <c r="D349" s="82"/>
      <c r="E349" s="82"/>
    </row>
    <row r="350" spans="3:5" s="81" customFormat="1">
      <c r="C350" s="82"/>
      <c r="D350" s="82"/>
      <c r="E350" s="82"/>
    </row>
    <row r="351" spans="3:5" s="81" customFormat="1">
      <c r="C351" s="82"/>
      <c r="D351" s="82"/>
      <c r="E351" s="82"/>
    </row>
    <row r="352" spans="3:5" s="81" customFormat="1">
      <c r="C352" s="82"/>
      <c r="D352" s="82"/>
      <c r="E352" s="82"/>
    </row>
    <row r="353" spans="3:5" s="81" customFormat="1">
      <c r="C353" s="82"/>
      <c r="D353" s="82"/>
      <c r="E353" s="82"/>
    </row>
    <row r="354" spans="3:5" s="81" customFormat="1">
      <c r="C354" s="82"/>
      <c r="D354" s="82"/>
      <c r="E354" s="82"/>
    </row>
    <row r="355" spans="3:5" s="81" customFormat="1">
      <c r="C355" s="82"/>
      <c r="D355" s="82"/>
      <c r="E355" s="82"/>
    </row>
    <row r="356" spans="3:5" s="81" customFormat="1">
      <c r="C356" s="82"/>
      <c r="D356" s="82"/>
      <c r="E356" s="82"/>
    </row>
    <row r="357" spans="3:5" s="81" customFormat="1">
      <c r="C357" s="82"/>
      <c r="D357" s="82"/>
      <c r="E357" s="82"/>
    </row>
    <row r="358" spans="3:5" s="81" customFormat="1">
      <c r="C358" s="82"/>
      <c r="D358" s="82"/>
      <c r="E358" s="82"/>
    </row>
    <row r="359" spans="3:5" s="81" customFormat="1">
      <c r="C359" s="82"/>
      <c r="D359" s="82"/>
      <c r="E359" s="82"/>
    </row>
    <row r="360" spans="3:5" s="81" customFormat="1">
      <c r="C360" s="82"/>
      <c r="D360" s="82"/>
      <c r="E360" s="82"/>
    </row>
    <row r="361" spans="3:5" s="81" customFormat="1">
      <c r="C361" s="82"/>
      <c r="D361" s="82"/>
      <c r="E361" s="82"/>
    </row>
    <row r="362" spans="3:5" s="81" customFormat="1">
      <c r="C362" s="82"/>
      <c r="D362" s="82"/>
      <c r="E362" s="82"/>
    </row>
    <row r="363" spans="3:5" s="81" customFormat="1">
      <c r="C363" s="82"/>
      <c r="D363" s="82"/>
      <c r="E363" s="82"/>
    </row>
    <row r="364" spans="3:5" s="81" customFormat="1">
      <c r="C364" s="82"/>
      <c r="D364" s="82"/>
      <c r="E364" s="82"/>
    </row>
    <row r="365" spans="3:5" s="81" customFormat="1">
      <c r="C365" s="82"/>
      <c r="D365" s="82"/>
      <c r="E365" s="82"/>
    </row>
    <row r="366" spans="3:5" s="81" customFormat="1">
      <c r="C366" s="82"/>
      <c r="D366" s="82"/>
      <c r="E366" s="82"/>
    </row>
    <row r="367" spans="3:5" s="81" customFormat="1">
      <c r="C367" s="82"/>
      <c r="D367" s="82"/>
      <c r="E367" s="82"/>
    </row>
    <row r="368" spans="3:5" s="81" customFormat="1">
      <c r="C368" s="82"/>
      <c r="D368" s="82"/>
      <c r="E368" s="82"/>
    </row>
    <row r="369" spans="3:5" s="81" customFormat="1">
      <c r="C369" s="82"/>
      <c r="D369" s="82"/>
      <c r="E369" s="82"/>
    </row>
  </sheetData>
  <mergeCells count="41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A79:B79"/>
    <mergeCell ref="G79:H79"/>
    <mergeCell ref="AA19:AD19"/>
    <mergeCell ref="AE19:AF19"/>
    <mergeCell ref="AG19:AH19"/>
    <mergeCell ref="C71:K71"/>
    <mergeCell ref="C72:K72"/>
    <mergeCell ref="C73:K73"/>
    <mergeCell ref="A76:B76"/>
    <mergeCell ref="D76:E76"/>
    <mergeCell ref="G76:H76"/>
    <mergeCell ref="I76:M76"/>
    <mergeCell ref="N76:O76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1"/>
  <sheetViews>
    <sheetView topLeftCell="A55" zoomScaleNormal="100" zoomScaleSheetLayoutView="100" workbookViewId="0">
      <selection activeCell="C11" sqref="C11:N11"/>
    </sheetView>
  </sheetViews>
  <sheetFormatPr defaultRowHeight="12.75"/>
  <cols>
    <col min="1" max="1" width="4.140625" style="54" customWidth="1"/>
    <col min="2" max="2" width="10.85546875" style="102" customWidth="1"/>
    <col min="3" max="3" width="40" style="111" customWidth="1"/>
    <col min="4" max="4" width="5.85546875" style="111" bestFit="1" customWidth="1"/>
    <col min="5" max="5" width="7.85546875" style="111" customWidth="1"/>
    <col min="6" max="6" width="5.7109375" style="102" bestFit="1" customWidth="1"/>
    <col min="7" max="7" width="5.7109375" style="54" bestFit="1" customWidth="1"/>
    <col min="8" max="8" width="7.28515625" style="54" customWidth="1"/>
    <col min="9" max="9" width="6.7109375" style="54" bestFit="1" customWidth="1"/>
    <col min="10" max="10" width="7" style="54" bestFit="1" customWidth="1"/>
    <col min="11" max="11" width="7" style="54" customWidth="1"/>
    <col min="12" max="16" width="8.42578125" style="54" customWidth="1"/>
    <col min="17" max="16384" width="9.140625" style="54"/>
  </cols>
  <sheetData>
    <row r="1" spans="1:16" s="81" customFormat="1" ht="18" customHeight="1">
      <c r="C1" s="82"/>
      <c r="D1" s="82"/>
      <c r="E1" s="82"/>
      <c r="L1" s="399" t="s">
        <v>65</v>
      </c>
      <c r="M1" s="399"/>
      <c r="N1" s="399"/>
      <c r="O1" s="399"/>
      <c r="P1" s="399"/>
    </row>
    <row r="2" spans="1:16" s="81" customFormat="1">
      <c r="C2" s="82"/>
      <c r="D2" s="418" t="s">
        <v>42</v>
      </c>
      <c r="E2" s="418"/>
      <c r="F2" s="418"/>
      <c r="G2" s="418"/>
      <c r="H2" s="418"/>
      <c r="I2" s="83" t="s">
        <v>72</v>
      </c>
    </row>
    <row r="3" spans="1:16" s="81" customFormat="1">
      <c r="C3" s="419" t="s">
        <v>185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6" s="81" customFormat="1">
      <c r="C4" s="420" t="s">
        <v>18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6" s="81" customFormat="1" ht="12.75" customHeight="1"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</row>
    <row r="6" spans="1:16" s="81" customFormat="1">
      <c r="A6" s="415" t="s">
        <v>3</v>
      </c>
      <c r="B6" s="415"/>
      <c r="C6" s="416" t="str">
        <f>PBK!C26</f>
        <v>JELGAVAS 2. INTERNĀTPAMATSKOLAS TELPU VIENKĀRŠOTĀ ATJAUNOŠANA. 1. KĀRTA</v>
      </c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6" s="81" customFormat="1" ht="12.75" customHeight="1">
      <c r="A7" s="415" t="s">
        <v>4</v>
      </c>
      <c r="B7" s="415"/>
      <c r="C7" s="416" t="str">
        <f>PBK!C16</f>
        <v xml:space="preserve"> PAŠVALDĪBAS IZGLĪTĪBAS IESTĀDE  ''JELGAVAS 2. INTERNĀTPAMATSKOLA''</v>
      </c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6" s="81" customFormat="1">
      <c r="A8" s="415" t="s">
        <v>5</v>
      </c>
      <c r="B8" s="415"/>
      <c r="C8" s="416" t="str">
        <f>PBK!C17</f>
        <v>FILOZOFU IELA 50, JELGAVA</v>
      </c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6" s="81" customFormat="1">
      <c r="A9" s="415" t="s">
        <v>50</v>
      </c>
      <c r="B9" s="415"/>
      <c r="C9" s="416" t="str">
        <f>PBK!C18</f>
        <v xml:space="preserve"> PAŠVALDĪBAS IZGLĪTĪBAS IESTĀDE  ''JELGAVAS 2. INTERNĀTPAMATSKOLA''</v>
      </c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</row>
    <row r="10" spans="1:16" s="81" customFormat="1">
      <c r="A10" s="415" t="s">
        <v>6</v>
      </c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16" s="81" customFormat="1">
      <c r="A11" s="415" t="s">
        <v>43</v>
      </c>
      <c r="B11" s="415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</row>
    <row r="12" spans="1:16" s="81" customFormat="1">
      <c r="A12" s="188"/>
      <c r="B12" s="188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</row>
    <row r="13" spans="1:16" s="81" customFormat="1">
      <c r="A13" s="415" t="s">
        <v>475</v>
      </c>
      <c r="B13" s="415"/>
      <c r="C13" s="415"/>
      <c r="D13" s="415"/>
      <c r="E13" s="415"/>
      <c r="F13" s="415"/>
      <c r="G13" s="415"/>
      <c r="H13" s="189"/>
      <c r="I13" s="189"/>
      <c r="J13" s="189"/>
      <c r="K13" s="416" t="s">
        <v>44</v>
      </c>
      <c r="L13" s="416"/>
      <c r="M13" s="416"/>
      <c r="N13" s="417">
        <f>P75</f>
        <v>0</v>
      </c>
      <c r="O13" s="416"/>
      <c r="P13" s="87" t="s">
        <v>51</v>
      </c>
    </row>
    <row r="14" spans="1:16" s="81" customFormat="1">
      <c r="A14" s="188"/>
      <c r="B14" s="188"/>
      <c r="C14" s="188"/>
      <c r="D14" s="188"/>
      <c r="E14" s="188"/>
      <c r="F14" s="188"/>
      <c r="G14" s="188"/>
      <c r="H14" s="189"/>
      <c r="I14" s="189"/>
      <c r="J14" s="189"/>
      <c r="K14" s="189"/>
      <c r="L14" s="189"/>
      <c r="M14" s="189"/>
      <c r="N14" s="190"/>
      <c r="O14" s="189"/>
      <c r="P14" s="87"/>
    </row>
    <row r="15" spans="1:16">
      <c r="B15" s="54"/>
      <c r="C15" s="54"/>
      <c r="D15" s="54"/>
      <c r="E15" s="54"/>
      <c r="F15" s="54"/>
      <c r="I15" s="408" t="s">
        <v>46</v>
      </c>
      <c r="J15" s="408"/>
      <c r="K15" s="408"/>
      <c r="L15" s="89">
        <v>2016</v>
      </c>
      <c r="M15" s="89" t="s">
        <v>45</v>
      </c>
      <c r="N15" s="89"/>
      <c r="O15" s="409"/>
      <c r="P15" s="409"/>
    </row>
    <row r="16" spans="1:16" ht="13.5" thickBot="1">
      <c r="B16" s="54"/>
      <c r="C16" s="54"/>
      <c r="D16" s="54"/>
      <c r="E16" s="54"/>
      <c r="F16" s="54"/>
      <c r="I16" s="186"/>
      <c r="J16" s="186"/>
      <c r="K16" s="186"/>
      <c r="L16" s="89"/>
      <c r="M16" s="89"/>
      <c r="N16" s="89"/>
      <c r="O16" s="187"/>
      <c r="P16" s="187"/>
    </row>
    <row r="17" spans="1:16" s="92" customFormat="1" ht="13.5" thickBot="1">
      <c r="A17" s="410" t="s">
        <v>1</v>
      </c>
      <c r="B17" s="410" t="s">
        <v>30</v>
      </c>
      <c r="C17" s="412" t="s">
        <v>31</v>
      </c>
      <c r="D17" s="410" t="s">
        <v>32</v>
      </c>
      <c r="E17" s="410" t="s">
        <v>33</v>
      </c>
      <c r="F17" s="414" t="s">
        <v>34</v>
      </c>
      <c r="G17" s="414"/>
      <c r="H17" s="414"/>
      <c r="I17" s="414"/>
      <c r="J17" s="414"/>
      <c r="K17" s="414"/>
      <c r="L17" s="414" t="s">
        <v>35</v>
      </c>
      <c r="M17" s="414"/>
      <c r="N17" s="414"/>
      <c r="O17" s="414"/>
      <c r="P17" s="414"/>
    </row>
    <row r="18" spans="1:16" s="92" customFormat="1" ht="69.75" customHeight="1" thickBot="1">
      <c r="A18" s="411"/>
      <c r="B18" s="411"/>
      <c r="C18" s="413"/>
      <c r="D18" s="411"/>
      <c r="E18" s="411"/>
      <c r="F18" s="93" t="s">
        <v>36</v>
      </c>
      <c r="G18" s="94" t="s">
        <v>52</v>
      </c>
      <c r="H18" s="94" t="s">
        <v>53</v>
      </c>
      <c r="I18" s="94" t="s">
        <v>54</v>
      </c>
      <c r="J18" s="94" t="s">
        <v>55</v>
      </c>
      <c r="K18" s="93" t="s">
        <v>56</v>
      </c>
      <c r="L18" s="94" t="s">
        <v>37</v>
      </c>
      <c r="M18" s="94" t="s">
        <v>53</v>
      </c>
      <c r="N18" s="94" t="s">
        <v>54</v>
      </c>
      <c r="O18" s="94" t="s">
        <v>55</v>
      </c>
      <c r="P18" s="94" t="s">
        <v>57</v>
      </c>
    </row>
    <row r="19" spans="1:16" s="92" customFormat="1" ht="13.5" thickBot="1">
      <c r="A19" s="199" t="s">
        <v>38</v>
      </c>
      <c r="B19" s="200" t="s">
        <v>39</v>
      </c>
      <c r="C19" s="201"/>
      <c r="D19" s="202">
        <v>4</v>
      </c>
      <c r="E19" s="201">
        <v>5</v>
      </c>
      <c r="F19" s="202">
        <v>6</v>
      </c>
      <c r="G19" s="201">
        <v>7</v>
      </c>
      <c r="H19" s="201">
        <v>8</v>
      </c>
      <c r="I19" s="202">
        <v>9</v>
      </c>
      <c r="J19" s="202">
        <v>10</v>
      </c>
      <c r="K19" s="201">
        <v>11</v>
      </c>
      <c r="L19" s="201">
        <v>12</v>
      </c>
      <c r="M19" s="201">
        <v>13</v>
      </c>
      <c r="N19" s="202">
        <v>14</v>
      </c>
      <c r="O19" s="202">
        <v>15</v>
      </c>
      <c r="P19" s="203">
        <v>16</v>
      </c>
    </row>
    <row r="20" spans="1:16" ht="18.75" customHeight="1">
      <c r="A20" s="173"/>
      <c r="B20" s="128"/>
      <c r="C20" s="174" t="s">
        <v>443</v>
      </c>
      <c r="D20" s="175"/>
      <c r="E20" s="17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</row>
    <row r="21" spans="1:16" s="169" customFormat="1">
      <c r="A21" s="164">
        <v>1</v>
      </c>
      <c r="B21" s="165" t="s">
        <v>423</v>
      </c>
      <c r="C21" s="133" t="s">
        <v>424</v>
      </c>
      <c r="D21" s="165" t="s">
        <v>73</v>
      </c>
      <c r="E21" s="167">
        <v>1</v>
      </c>
      <c r="F21" s="168"/>
      <c r="G21" s="70"/>
      <c r="H21" s="69"/>
      <c r="I21" s="70"/>
      <c r="J21" s="70"/>
      <c r="K21" s="70"/>
      <c r="L21" s="70"/>
      <c r="M21" s="70"/>
      <c r="N21" s="70"/>
      <c r="O21" s="70"/>
      <c r="P21" s="71"/>
    </row>
    <row r="22" spans="1:16" s="169" customFormat="1">
      <c r="A22" s="164">
        <v>2</v>
      </c>
      <c r="B22" s="165" t="s">
        <v>423</v>
      </c>
      <c r="C22" s="133" t="s">
        <v>425</v>
      </c>
      <c r="D22" s="165" t="s">
        <v>73</v>
      </c>
      <c r="E22" s="167">
        <v>1</v>
      </c>
      <c r="F22" s="168"/>
      <c r="G22" s="70"/>
      <c r="H22" s="69"/>
      <c r="I22" s="70"/>
      <c r="J22" s="70"/>
      <c r="K22" s="70"/>
      <c r="L22" s="70"/>
      <c r="M22" s="70"/>
      <c r="N22" s="70"/>
      <c r="O22" s="70"/>
      <c r="P22" s="71"/>
    </row>
    <row r="23" spans="1:16" s="169" customFormat="1">
      <c r="A23" s="164">
        <v>3</v>
      </c>
      <c r="B23" s="165" t="s">
        <v>423</v>
      </c>
      <c r="C23" s="133" t="s">
        <v>439</v>
      </c>
      <c r="D23" s="165" t="s">
        <v>249</v>
      </c>
      <c r="E23" s="167">
        <v>1</v>
      </c>
      <c r="F23" s="168"/>
      <c r="G23" s="70"/>
      <c r="H23" s="69"/>
      <c r="I23" s="70"/>
      <c r="J23" s="70"/>
      <c r="K23" s="70"/>
      <c r="L23" s="70"/>
      <c r="M23" s="70"/>
      <c r="N23" s="70"/>
      <c r="O23" s="70"/>
      <c r="P23" s="71"/>
    </row>
    <row r="24" spans="1:16" s="169" customFormat="1">
      <c r="A24" s="164">
        <v>4</v>
      </c>
      <c r="B24" s="165" t="s">
        <v>423</v>
      </c>
      <c r="C24" s="133" t="s">
        <v>426</v>
      </c>
      <c r="D24" s="165" t="s">
        <v>249</v>
      </c>
      <c r="E24" s="167">
        <v>1</v>
      </c>
      <c r="F24" s="168"/>
      <c r="G24" s="70"/>
      <c r="H24" s="69"/>
      <c r="I24" s="70"/>
      <c r="J24" s="70"/>
      <c r="K24" s="70"/>
      <c r="L24" s="70"/>
      <c r="M24" s="70"/>
      <c r="N24" s="70"/>
      <c r="O24" s="70"/>
      <c r="P24" s="71"/>
    </row>
    <row r="25" spans="1:16" s="169" customFormat="1">
      <c r="A25" s="164">
        <v>5</v>
      </c>
      <c r="B25" s="165" t="s">
        <v>423</v>
      </c>
      <c r="C25" s="133" t="s">
        <v>427</v>
      </c>
      <c r="D25" s="165" t="s">
        <v>226</v>
      </c>
      <c r="E25" s="167">
        <v>50</v>
      </c>
      <c r="F25" s="168"/>
      <c r="G25" s="70"/>
      <c r="H25" s="69"/>
      <c r="I25" s="70"/>
      <c r="J25" s="70"/>
      <c r="K25" s="70"/>
      <c r="L25" s="70"/>
      <c r="M25" s="70"/>
      <c r="N25" s="70"/>
      <c r="O25" s="70"/>
      <c r="P25" s="71"/>
    </row>
    <row r="26" spans="1:16" s="169" customFormat="1">
      <c r="A26" s="164">
        <v>6</v>
      </c>
      <c r="B26" s="165" t="s">
        <v>423</v>
      </c>
      <c r="C26" s="133" t="s">
        <v>428</v>
      </c>
      <c r="D26" s="165" t="s">
        <v>226</v>
      </c>
      <c r="E26" s="167">
        <v>53</v>
      </c>
      <c r="F26" s="168"/>
      <c r="G26" s="70"/>
      <c r="H26" s="69"/>
      <c r="I26" s="70"/>
      <c r="J26" s="70"/>
      <c r="K26" s="70"/>
      <c r="L26" s="70"/>
      <c r="M26" s="70"/>
      <c r="N26" s="70"/>
      <c r="O26" s="70"/>
      <c r="P26" s="71"/>
    </row>
    <row r="27" spans="1:16" s="169" customFormat="1">
      <c r="A27" s="164">
        <v>7</v>
      </c>
      <c r="B27" s="165" t="s">
        <v>423</v>
      </c>
      <c r="C27" s="133" t="s">
        <v>429</v>
      </c>
      <c r="D27" s="165" t="s">
        <v>226</v>
      </c>
      <c r="E27" s="167">
        <v>292</v>
      </c>
      <c r="F27" s="168"/>
      <c r="G27" s="70"/>
      <c r="H27" s="69"/>
      <c r="I27" s="70"/>
      <c r="J27" s="70"/>
      <c r="K27" s="70"/>
      <c r="L27" s="70"/>
      <c r="M27" s="70"/>
      <c r="N27" s="70"/>
      <c r="O27" s="70"/>
      <c r="P27" s="71"/>
    </row>
    <row r="28" spans="1:16" s="169" customFormat="1">
      <c r="A28" s="164">
        <v>8</v>
      </c>
      <c r="B28" s="165" t="s">
        <v>423</v>
      </c>
      <c r="C28" s="133" t="s">
        <v>430</v>
      </c>
      <c r="D28" s="165" t="s">
        <v>226</v>
      </c>
      <c r="E28" s="167">
        <v>565</v>
      </c>
      <c r="F28" s="168"/>
      <c r="G28" s="70"/>
      <c r="H28" s="69"/>
      <c r="I28" s="70"/>
      <c r="J28" s="70"/>
      <c r="K28" s="70"/>
      <c r="L28" s="70"/>
      <c r="M28" s="70"/>
      <c r="N28" s="70"/>
      <c r="O28" s="70"/>
      <c r="P28" s="71"/>
    </row>
    <row r="29" spans="1:16" s="169" customFormat="1">
      <c r="A29" s="164">
        <v>9</v>
      </c>
      <c r="B29" s="165" t="s">
        <v>423</v>
      </c>
      <c r="C29" s="133" t="s">
        <v>431</v>
      </c>
      <c r="D29" s="165" t="s">
        <v>226</v>
      </c>
      <c r="E29" s="167">
        <v>411</v>
      </c>
      <c r="F29" s="168"/>
      <c r="G29" s="70"/>
      <c r="H29" s="69"/>
      <c r="I29" s="70"/>
      <c r="J29" s="70"/>
      <c r="K29" s="70"/>
      <c r="L29" s="70"/>
      <c r="M29" s="70"/>
      <c r="N29" s="70"/>
      <c r="O29" s="70"/>
      <c r="P29" s="71"/>
    </row>
    <row r="30" spans="1:16" s="169" customFormat="1">
      <c r="A30" s="164">
        <v>10</v>
      </c>
      <c r="B30" s="165" t="s">
        <v>423</v>
      </c>
      <c r="C30" s="133" t="s">
        <v>432</v>
      </c>
      <c r="D30" s="165" t="s">
        <v>226</v>
      </c>
      <c r="E30" s="167">
        <v>60</v>
      </c>
      <c r="F30" s="168"/>
      <c r="G30" s="70"/>
      <c r="H30" s="69"/>
      <c r="I30" s="70"/>
      <c r="J30" s="70"/>
      <c r="K30" s="70"/>
      <c r="L30" s="70"/>
      <c r="M30" s="70"/>
      <c r="N30" s="70"/>
      <c r="O30" s="70"/>
      <c r="P30" s="71"/>
    </row>
    <row r="31" spans="1:16" s="169" customFormat="1">
      <c r="A31" s="164">
        <v>11</v>
      </c>
      <c r="B31" s="165" t="s">
        <v>423</v>
      </c>
      <c r="C31" s="133" t="s">
        <v>433</v>
      </c>
      <c r="D31" s="165" t="s">
        <v>73</v>
      </c>
      <c r="E31" s="167">
        <v>6</v>
      </c>
      <c r="F31" s="168"/>
      <c r="G31" s="70"/>
      <c r="H31" s="69"/>
      <c r="I31" s="70"/>
      <c r="J31" s="70"/>
      <c r="K31" s="70"/>
      <c r="L31" s="70"/>
      <c r="M31" s="70"/>
      <c r="N31" s="70"/>
      <c r="O31" s="70"/>
      <c r="P31" s="71"/>
    </row>
    <row r="32" spans="1:16" s="169" customFormat="1">
      <c r="A32" s="164">
        <v>12</v>
      </c>
      <c r="B32" s="165" t="s">
        <v>423</v>
      </c>
      <c r="C32" s="133" t="s">
        <v>440</v>
      </c>
      <c r="D32" s="165" t="s">
        <v>226</v>
      </c>
      <c r="E32" s="167">
        <v>50</v>
      </c>
      <c r="F32" s="168"/>
      <c r="G32" s="70"/>
      <c r="H32" s="69"/>
      <c r="I32" s="70"/>
      <c r="J32" s="70"/>
      <c r="K32" s="70"/>
      <c r="L32" s="70"/>
      <c r="M32" s="70"/>
      <c r="N32" s="70"/>
      <c r="O32" s="70"/>
      <c r="P32" s="71"/>
    </row>
    <row r="33" spans="1:16" s="169" customFormat="1">
      <c r="A33" s="164">
        <v>13</v>
      </c>
      <c r="B33" s="165" t="s">
        <v>423</v>
      </c>
      <c r="C33" s="133" t="s">
        <v>441</v>
      </c>
      <c r="D33" s="165" t="s">
        <v>226</v>
      </c>
      <c r="E33" s="167">
        <v>225</v>
      </c>
      <c r="F33" s="168"/>
      <c r="G33" s="70"/>
      <c r="H33" s="69"/>
      <c r="I33" s="70"/>
      <c r="J33" s="70"/>
      <c r="K33" s="70"/>
      <c r="L33" s="70"/>
      <c r="M33" s="70"/>
      <c r="N33" s="70"/>
      <c r="O33" s="70"/>
      <c r="P33" s="71"/>
    </row>
    <row r="34" spans="1:16" s="169" customFormat="1">
      <c r="A34" s="164">
        <v>14</v>
      </c>
      <c r="B34" s="165" t="s">
        <v>423</v>
      </c>
      <c r="C34" s="133" t="s">
        <v>442</v>
      </c>
      <c r="D34" s="165" t="s">
        <v>226</v>
      </c>
      <c r="E34" s="167">
        <v>210</v>
      </c>
      <c r="F34" s="168"/>
      <c r="G34" s="70"/>
      <c r="H34" s="69"/>
      <c r="I34" s="70"/>
      <c r="J34" s="70"/>
      <c r="K34" s="70"/>
      <c r="L34" s="70"/>
      <c r="M34" s="70"/>
      <c r="N34" s="70"/>
      <c r="O34" s="70"/>
      <c r="P34" s="71"/>
    </row>
    <row r="35" spans="1:16" s="169" customFormat="1">
      <c r="A35" s="164">
        <v>15</v>
      </c>
      <c r="B35" s="165" t="s">
        <v>423</v>
      </c>
      <c r="C35" s="133" t="s">
        <v>434</v>
      </c>
      <c r="D35" s="165" t="s">
        <v>73</v>
      </c>
      <c r="E35" s="167">
        <v>1</v>
      </c>
      <c r="F35" s="168"/>
      <c r="G35" s="70"/>
      <c r="H35" s="69"/>
      <c r="I35" s="70"/>
      <c r="J35" s="70"/>
      <c r="K35" s="70"/>
      <c r="L35" s="70"/>
      <c r="M35" s="70"/>
      <c r="N35" s="70"/>
      <c r="O35" s="70"/>
      <c r="P35" s="71"/>
    </row>
    <row r="36" spans="1:16" s="169" customFormat="1">
      <c r="A36" s="164">
        <v>16</v>
      </c>
      <c r="B36" s="165" t="s">
        <v>423</v>
      </c>
      <c r="C36" s="133" t="s">
        <v>435</v>
      </c>
      <c r="D36" s="165" t="s">
        <v>226</v>
      </c>
      <c r="E36" s="167">
        <v>290</v>
      </c>
      <c r="F36" s="168"/>
      <c r="G36" s="70"/>
      <c r="H36" s="69"/>
      <c r="I36" s="70"/>
      <c r="J36" s="70"/>
      <c r="K36" s="70"/>
      <c r="L36" s="70"/>
      <c r="M36" s="70"/>
      <c r="N36" s="70"/>
      <c r="O36" s="70"/>
      <c r="P36" s="71"/>
    </row>
    <row r="37" spans="1:16" s="169" customFormat="1">
      <c r="A37" s="164">
        <v>17</v>
      </c>
      <c r="B37" s="165" t="s">
        <v>423</v>
      </c>
      <c r="C37" s="133" t="s">
        <v>436</v>
      </c>
      <c r="D37" s="165" t="s">
        <v>226</v>
      </c>
      <c r="E37" s="167">
        <v>351</v>
      </c>
      <c r="F37" s="168"/>
      <c r="G37" s="70"/>
      <c r="H37" s="69"/>
      <c r="I37" s="70"/>
      <c r="J37" s="70"/>
      <c r="K37" s="70"/>
      <c r="L37" s="70"/>
      <c r="M37" s="70"/>
      <c r="N37" s="70"/>
      <c r="O37" s="70"/>
      <c r="P37" s="71"/>
    </row>
    <row r="38" spans="1:16" s="169" customFormat="1">
      <c r="A38" s="164">
        <v>18</v>
      </c>
      <c r="B38" s="165" t="s">
        <v>423</v>
      </c>
      <c r="C38" s="133" t="s">
        <v>104</v>
      </c>
      <c r="D38" s="165" t="s">
        <v>73</v>
      </c>
      <c r="E38" s="167">
        <v>1</v>
      </c>
      <c r="F38" s="168"/>
      <c r="G38" s="70"/>
      <c r="H38" s="69"/>
      <c r="I38" s="70"/>
      <c r="J38" s="70"/>
      <c r="K38" s="70"/>
      <c r="L38" s="70"/>
      <c r="M38" s="70"/>
      <c r="N38" s="70"/>
      <c r="O38" s="70"/>
      <c r="P38" s="71"/>
    </row>
    <row r="39" spans="1:16" s="169" customFormat="1">
      <c r="A39" s="164">
        <v>19</v>
      </c>
      <c r="B39" s="165" t="s">
        <v>423</v>
      </c>
      <c r="C39" s="133" t="s">
        <v>437</v>
      </c>
      <c r="D39" s="165" t="s">
        <v>226</v>
      </c>
      <c r="E39" s="167">
        <v>25</v>
      </c>
      <c r="F39" s="168"/>
      <c r="G39" s="70"/>
      <c r="H39" s="69"/>
      <c r="I39" s="70"/>
      <c r="J39" s="70"/>
      <c r="K39" s="70"/>
      <c r="L39" s="70"/>
      <c r="M39" s="70"/>
      <c r="N39" s="70"/>
      <c r="O39" s="70"/>
      <c r="P39" s="71"/>
    </row>
    <row r="40" spans="1:16" s="169" customFormat="1">
      <c r="A40" s="164">
        <v>20</v>
      </c>
      <c r="B40" s="165" t="s">
        <v>423</v>
      </c>
      <c r="C40" s="133" t="s">
        <v>438</v>
      </c>
      <c r="D40" s="165" t="s">
        <v>73</v>
      </c>
      <c r="E40" s="167">
        <v>1</v>
      </c>
      <c r="F40" s="168"/>
      <c r="G40" s="70"/>
      <c r="H40" s="69"/>
      <c r="I40" s="70"/>
      <c r="J40" s="70"/>
      <c r="K40" s="70"/>
      <c r="L40" s="70"/>
      <c r="M40" s="70"/>
      <c r="N40" s="70"/>
      <c r="O40" s="70"/>
      <c r="P40" s="71"/>
    </row>
    <row r="41" spans="1:16" s="169" customFormat="1" ht="15" customHeight="1">
      <c r="A41" s="164">
        <v>21</v>
      </c>
      <c r="B41" s="165" t="s">
        <v>423</v>
      </c>
      <c r="C41" s="133" t="s">
        <v>444</v>
      </c>
      <c r="D41" s="165" t="s">
        <v>91</v>
      </c>
      <c r="E41" s="167">
        <v>1</v>
      </c>
      <c r="F41" s="168"/>
      <c r="G41" s="70"/>
      <c r="H41" s="69"/>
      <c r="I41" s="70"/>
      <c r="J41" s="70"/>
      <c r="K41" s="70"/>
      <c r="L41" s="70"/>
      <c r="M41" s="70"/>
      <c r="N41" s="70"/>
      <c r="O41" s="70"/>
      <c r="P41" s="71"/>
    </row>
    <row r="42" spans="1:16" s="169" customFormat="1" ht="15" customHeight="1">
      <c r="A42" s="164">
        <v>22</v>
      </c>
      <c r="B42" s="165" t="s">
        <v>423</v>
      </c>
      <c r="C42" s="133" t="s">
        <v>445</v>
      </c>
      <c r="D42" s="165" t="s">
        <v>91</v>
      </c>
      <c r="E42" s="167">
        <v>10</v>
      </c>
      <c r="F42" s="168"/>
      <c r="G42" s="70"/>
      <c r="H42" s="69"/>
      <c r="I42" s="70"/>
      <c r="J42" s="70"/>
      <c r="K42" s="70"/>
      <c r="L42" s="70"/>
      <c r="M42" s="70"/>
      <c r="N42" s="70"/>
      <c r="O42" s="70"/>
      <c r="P42" s="71"/>
    </row>
    <row r="43" spans="1:16" s="169" customFormat="1" ht="15" customHeight="1">
      <c r="A43" s="164">
        <v>23</v>
      </c>
      <c r="B43" s="165" t="s">
        <v>423</v>
      </c>
      <c r="C43" s="133" t="s">
        <v>446</v>
      </c>
      <c r="D43" s="165" t="s">
        <v>91</v>
      </c>
      <c r="E43" s="167">
        <v>1</v>
      </c>
      <c r="F43" s="168"/>
      <c r="G43" s="70"/>
      <c r="H43" s="69"/>
      <c r="I43" s="70"/>
      <c r="J43" s="70"/>
      <c r="K43" s="70"/>
      <c r="L43" s="70"/>
      <c r="M43" s="70"/>
      <c r="N43" s="70"/>
      <c r="O43" s="70"/>
      <c r="P43" s="71"/>
    </row>
    <row r="44" spans="1:16" s="169" customFormat="1" ht="15" customHeight="1">
      <c r="A44" s="164">
        <v>24</v>
      </c>
      <c r="B44" s="165" t="s">
        <v>423</v>
      </c>
      <c r="C44" s="133" t="s">
        <v>447</v>
      </c>
      <c r="D44" s="165" t="s">
        <v>91</v>
      </c>
      <c r="E44" s="167">
        <v>2</v>
      </c>
      <c r="F44" s="168"/>
      <c r="G44" s="70"/>
      <c r="H44" s="69"/>
      <c r="I44" s="70"/>
      <c r="J44" s="70"/>
      <c r="K44" s="70"/>
      <c r="L44" s="70"/>
      <c r="M44" s="70"/>
      <c r="N44" s="70"/>
      <c r="O44" s="70"/>
      <c r="P44" s="71"/>
    </row>
    <row r="45" spans="1:16" s="169" customFormat="1" ht="15" customHeight="1">
      <c r="A45" s="164">
        <v>25</v>
      </c>
      <c r="B45" s="165" t="s">
        <v>423</v>
      </c>
      <c r="C45" s="133" t="s">
        <v>448</v>
      </c>
      <c r="D45" s="165" t="s">
        <v>91</v>
      </c>
      <c r="E45" s="167">
        <v>4</v>
      </c>
      <c r="F45" s="168"/>
      <c r="G45" s="70"/>
      <c r="H45" s="69"/>
      <c r="I45" s="70"/>
      <c r="J45" s="70"/>
      <c r="K45" s="70"/>
      <c r="L45" s="70"/>
      <c r="M45" s="70"/>
      <c r="N45" s="70"/>
      <c r="O45" s="70"/>
      <c r="P45" s="71"/>
    </row>
    <row r="46" spans="1:16" s="169" customFormat="1" ht="15" customHeight="1">
      <c r="A46" s="164">
        <v>26</v>
      </c>
      <c r="B46" s="165" t="s">
        <v>423</v>
      </c>
      <c r="C46" s="133" t="s">
        <v>449</v>
      </c>
      <c r="D46" s="165" t="s">
        <v>91</v>
      </c>
      <c r="E46" s="167">
        <v>1</v>
      </c>
      <c r="F46" s="168"/>
      <c r="G46" s="70"/>
      <c r="H46" s="69"/>
      <c r="I46" s="70"/>
      <c r="J46" s="70"/>
      <c r="K46" s="70"/>
      <c r="L46" s="70"/>
      <c r="M46" s="70"/>
      <c r="N46" s="70"/>
      <c r="O46" s="70"/>
      <c r="P46" s="71"/>
    </row>
    <row r="47" spans="1:16" s="169" customFormat="1" ht="15" customHeight="1">
      <c r="A47" s="164">
        <v>27</v>
      </c>
      <c r="B47" s="165" t="s">
        <v>423</v>
      </c>
      <c r="C47" s="133" t="s">
        <v>450</v>
      </c>
      <c r="D47" s="165" t="s">
        <v>91</v>
      </c>
      <c r="E47" s="167">
        <v>1</v>
      </c>
      <c r="F47" s="168"/>
      <c r="G47" s="70"/>
      <c r="H47" s="69"/>
      <c r="I47" s="70"/>
      <c r="J47" s="70"/>
      <c r="K47" s="70"/>
      <c r="L47" s="70"/>
      <c r="M47" s="70"/>
      <c r="N47" s="70"/>
      <c r="O47" s="70"/>
      <c r="P47" s="71"/>
    </row>
    <row r="48" spans="1:16" s="169" customFormat="1" ht="25.5">
      <c r="A48" s="164">
        <v>28</v>
      </c>
      <c r="B48" s="165" t="s">
        <v>423</v>
      </c>
      <c r="C48" s="133" t="s">
        <v>451</v>
      </c>
      <c r="D48" s="165" t="s">
        <v>91</v>
      </c>
      <c r="E48" s="167">
        <v>2</v>
      </c>
      <c r="F48" s="168"/>
      <c r="G48" s="70"/>
      <c r="H48" s="69"/>
      <c r="I48" s="70"/>
      <c r="J48" s="70"/>
      <c r="K48" s="70"/>
      <c r="L48" s="70"/>
      <c r="M48" s="70"/>
      <c r="N48" s="70"/>
      <c r="O48" s="70"/>
      <c r="P48" s="71"/>
    </row>
    <row r="49" spans="1:16" s="169" customFormat="1">
      <c r="A49" s="164">
        <v>29</v>
      </c>
      <c r="B49" s="165" t="s">
        <v>423</v>
      </c>
      <c r="C49" s="133" t="s">
        <v>453</v>
      </c>
      <c r="D49" s="165" t="s">
        <v>91</v>
      </c>
      <c r="E49" s="167">
        <v>3</v>
      </c>
      <c r="F49" s="168"/>
      <c r="G49" s="70"/>
      <c r="H49" s="69"/>
      <c r="I49" s="70"/>
      <c r="J49" s="70"/>
      <c r="K49" s="70"/>
      <c r="L49" s="70"/>
      <c r="M49" s="70"/>
      <c r="N49" s="70"/>
      <c r="O49" s="70"/>
      <c r="P49" s="71"/>
    </row>
    <row r="50" spans="1:16" s="169" customFormat="1">
      <c r="A50" s="164">
        <v>30</v>
      </c>
      <c r="B50" s="165" t="s">
        <v>423</v>
      </c>
      <c r="C50" s="133" t="s">
        <v>452</v>
      </c>
      <c r="D50" s="165" t="s">
        <v>91</v>
      </c>
      <c r="E50" s="167">
        <v>8</v>
      </c>
      <c r="F50" s="168"/>
      <c r="G50" s="70"/>
      <c r="H50" s="69"/>
      <c r="I50" s="70"/>
      <c r="J50" s="70"/>
      <c r="K50" s="70"/>
      <c r="L50" s="70"/>
      <c r="M50" s="70"/>
      <c r="N50" s="70"/>
      <c r="O50" s="70"/>
      <c r="P50" s="71"/>
    </row>
    <row r="51" spans="1:16" s="169" customFormat="1">
      <c r="A51" s="164">
        <v>31</v>
      </c>
      <c r="B51" s="165" t="s">
        <v>423</v>
      </c>
      <c r="C51" s="133" t="s">
        <v>454</v>
      </c>
      <c r="D51" s="165" t="s">
        <v>73</v>
      </c>
      <c r="E51" s="167">
        <v>1</v>
      </c>
      <c r="F51" s="168"/>
      <c r="G51" s="70"/>
      <c r="H51" s="69"/>
      <c r="I51" s="70"/>
      <c r="J51" s="70"/>
      <c r="K51" s="70"/>
      <c r="L51" s="70"/>
      <c r="M51" s="70"/>
      <c r="N51" s="70"/>
      <c r="O51" s="70"/>
      <c r="P51" s="71"/>
    </row>
    <row r="52" spans="1:16" s="169" customFormat="1">
      <c r="A52" s="164">
        <v>32</v>
      </c>
      <c r="B52" s="165" t="s">
        <v>423</v>
      </c>
      <c r="C52" s="133" t="s">
        <v>455</v>
      </c>
      <c r="D52" s="165" t="s">
        <v>91</v>
      </c>
      <c r="E52" s="167">
        <v>6</v>
      </c>
      <c r="F52" s="168"/>
      <c r="G52" s="70"/>
      <c r="H52" s="69"/>
      <c r="I52" s="70"/>
      <c r="J52" s="70"/>
      <c r="K52" s="70"/>
      <c r="L52" s="70"/>
      <c r="M52" s="70"/>
      <c r="N52" s="70"/>
      <c r="O52" s="70"/>
      <c r="P52" s="71"/>
    </row>
    <row r="53" spans="1:16" s="169" customFormat="1">
      <c r="A53" s="164">
        <v>33</v>
      </c>
      <c r="B53" s="165" t="s">
        <v>423</v>
      </c>
      <c r="C53" s="133" t="s">
        <v>456</v>
      </c>
      <c r="D53" s="165" t="s">
        <v>91</v>
      </c>
      <c r="E53" s="167">
        <v>23</v>
      </c>
      <c r="F53" s="168"/>
      <c r="G53" s="70"/>
      <c r="H53" s="69"/>
      <c r="I53" s="70"/>
      <c r="J53" s="70"/>
      <c r="K53" s="70"/>
      <c r="L53" s="70"/>
      <c r="M53" s="70"/>
      <c r="N53" s="70"/>
      <c r="O53" s="70"/>
      <c r="P53" s="71"/>
    </row>
    <row r="54" spans="1:16" s="169" customFormat="1">
      <c r="A54" s="164">
        <v>34</v>
      </c>
      <c r="B54" s="165" t="s">
        <v>423</v>
      </c>
      <c r="C54" s="133" t="s">
        <v>457</v>
      </c>
      <c r="D54" s="165" t="s">
        <v>91</v>
      </c>
      <c r="E54" s="167">
        <v>2</v>
      </c>
      <c r="F54" s="168"/>
      <c r="G54" s="70"/>
      <c r="H54" s="69"/>
      <c r="I54" s="70"/>
      <c r="J54" s="70"/>
      <c r="K54" s="70"/>
      <c r="L54" s="70"/>
      <c r="M54" s="70"/>
      <c r="N54" s="70"/>
      <c r="O54" s="70"/>
      <c r="P54" s="71"/>
    </row>
    <row r="55" spans="1:16" s="169" customFormat="1">
      <c r="A55" s="164">
        <v>35</v>
      </c>
      <c r="B55" s="165" t="s">
        <v>423</v>
      </c>
      <c r="C55" s="133" t="s">
        <v>458</v>
      </c>
      <c r="D55" s="165" t="s">
        <v>91</v>
      </c>
      <c r="E55" s="167">
        <v>64</v>
      </c>
      <c r="F55" s="168"/>
      <c r="G55" s="70"/>
      <c r="H55" s="69"/>
      <c r="I55" s="70"/>
      <c r="J55" s="70"/>
      <c r="K55" s="70"/>
      <c r="L55" s="70"/>
      <c r="M55" s="70"/>
      <c r="N55" s="70"/>
      <c r="O55" s="70"/>
      <c r="P55" s="71"/>
    </row>
    <row r="56" spans="1:16" s="169" customFormat="1">
      <c r="A56" s="164">
        <v>36</v>
      </c>
      <c r="B56" s="165" t="s">
        <v>423</v>
      </c>
      <c r="C56" s="133" t="s">
        <v>459</v>
      </c>
      <c r="D56" s="165" t="s">
        <v>91</v>
      </c>
      <c r="E56" s="167">
        <v>56</v>
      </c>
      <c r="F56" s="168"/>
      <c r="G56" s="70"/>
      <c r="H56" s="69"/>
      <c r="I56" s="70"/>
      <c r="J56" s="70"/>
      <c r="K56" s="70"/>
      <c r="L56" s="70"/>
      <c r="M56" s="70"/>
      <c r="N56" s="70"/>
      <c r="O56" s="70"/>
      <c r="P56" s="71"/>
    </row>
    <row r="57" spans="1:16" s="169" customFormat="1">
      <c r="A57" s="164">
        <v>37</v>
      </c>
      <c r="B57" s="165" t="s">
        <v>423</v>
      </c>
      <c r="C57" s="133" t="s">
        <v>460</v>
      </c>
      <c r="D57" s="165" t="s">
        <v>73</v>
      </c>
      <c r="E57" s="167">
        <v>1</v>
      </c>
      <c r="F57" s="168"/>
      <c r="G57" s="70"/>
      <c r="H57" s="69"/>
      <c r="I57" s="70"/>
      <c r="J57" s="70"/>
      <c r="K57" s="70"/>
      <c r="L57" s="70"/>
      <c r="M57" s="70"/>
      <c r="N57" s="70"/>
      <c r="O57" s="70"/>
      <c r="P57" s="71"/>
    </row>
    <row r="58" spans="1:16" s="169" customFormat="1">
      <c r="A58" s="164">
        <v>38</v>
      </c>
      <c r="B58" s="165" t="s">
        <v>423</v>
      </c>
      <c r="C58" s="133" t="s">
        <v>461</v>
      </c>
      <c r="D58" s="165" t="s">
        <v>230</v>
      </c>
      <c r="E58" s="167">
        <v>1</v>
      </c>
      <c r="F58" s="168"/>
      <c r="G58" s="70"/>
      <c r="H58" s="69"/>
      <c r="I58" s="70"/>
      <c r="J58" s="70"/>
      <c r="K58" s="70"/>
      <c r="L58" s="70"/>
      <c r="M58" s="70"/>
      <c r="N58" s="70"/>
      <c r="O58" s="70"/>
      <c r="P58" s="71"/>
    </row>
    <row r="59" spans="1:16" s="169" customFormat="1">
      <c r="A59" s="164">
        <v>39</v>
      </c>
      <c r="B59" s="165" t="s">
        <v>423</v>
      </c>
      <c r="C59" s="133" t="s">
        <v>462</v>
      </c>
      <c r="D59" s="165" t="s">
        <v>226</v>
      </c>
      <c r="E59" s="167">
        <v>23</v>
      </c>
      <c r="F59" s="168"/>
      <c r="G59" s="70"/>
      <c r="H59" s="69"/>
      <c r="I59" s="70"/>
      <c r="J59" s="70"/>
      <c r="K59" s="70"/>
      <c r="L59" s="70"/>
      <c r="M59" s="70"/>
      <c r="N59" s="70"/>
      <c r="O59" s="70"/>
      <c r="P59" s="71"/>
    </row>
    <row r="60" spans="1:16" s="169" customFormat="1">
      <c r="A60" s="164">
        <v>40</v>
      </c>
      <c r="B60" s="165" t="s">
        <v>423</v>
      </c>
      <c r="C60" s="133" t="s">
        <v>463</v>
      </c>
      <c r="D60" s="165" t="s">
        <v>230</v>
      </c>
      <c r="E60" s="167">
        <v>5</v>
      </c>
      <c r="F60" s="168"/>
      <c r="G60" s="70"/>
      <c r="H60" s="69"/>
      <c r="I60" s="70"/>
      <c r="J60" s="70"/>
      <c r="K60" s="70"/>
      <c r="L60" s="70"/>
      <c r="M60" s="70"/>
      <c r="N60" s="70"/>
      <c r="O60" s="70"/>
      <c r="P60" s="71"/>
    </row>
    <row r="61" spans="1:16" s="169" customFormat="1">
      <c r="A61" s="164">
        <v>41</v>
      </c>
      <c r="B61" s="165" t="s">
        <v>423</v>
      </c>
      <c r="C61" s="133" t="s">
        <v>464</v>
      </c>
      <c r="D61" s="165" t="s">
        <v>230</v>
      </c>
      <c r="E61" s="167">
        <v>10</v>
      </c>
      <c r="F61" s="168"/>
      <c r="G61" s="70"/>
      <c r="H61" s="69"/>
      <c r="I61" s="70"/>
      <c r="J61" s="70"/>
      <c r="K61" s="70"/>
      <c r="L61" s="70"/>
      <c r="M61" s="70"/>
      <c r="N61" s="70"/>
      <c r="O61" s="70"/>
      <c r="P61" s="71"/>
    </row>
    <row r="62" spans="1:16" s="169" customFormat="1">
      <c r="A62" s="164">
        <v>42</v>
      </c>
      <c r="B62" s="165" t="s">
        <v>423</v>
      </c>
      <c r="C62" s="133" t="s">
        <v>465</v>
      </c>
      <c r="D62" s="165" t="s">
        <v>230</v>
      </c>
      <c r="E62" s="167">
        <v>1</v>
      </c>
      <c r="F62" s="168"/>
      <c r="G62" s="70"/>
      <c r="H62" s="69"/>
      <c r="I62" s="70"/>
      <c r="J62" s="70"/>
      <c r="K62" s="70"/>
      <c r="L62" s="70"/>
      <c r="M62" s="70"/>
      <c r="N62" s="70"/>
      <c r="O62" s="70"/>
      <c r="P62" s="71"/>
    </row>
    <row r="63" spans="1:16" s="169" customFormat="1">
      <c r="A63" s="164">
        <v>43</v>
      </c>
      <c r="B63" s="165" t="s">
        <v>423</v>
      </c>
      <c r="C63" s="133" t="s">
        <v>466</v>
      </c>
      <c r="D63" s="165" t="s">
        <v>470</v>
      </c>
      <c r="E63" s="167">
        <v>1</v>
      </c>
      <c r="F63" s="168"/>
      <c r="G63" s="70"/>
      <c r="H63" s="69"/>
      <c r="I63" s="70"/>
      <c r="J63" s="70"/>
      <c r="K63" s="70"/>
      <c r="L63" s="70"/>
      <c r="M63" s="70"/>
      <c r="N63" s="70"/>
      <c r="O63" s="70"/>
      <c r="P63" s="71"/>
    </row>
    <row r="64" spans="1:16" s="169" customFormat="1">
      <c r="A64" s="164">
        <v>44</v>
      </c>
      <c r="B64" s="165" t="s">
        <v>423</v>
      </c>
      <c r="C64" s="133" t="s">
        <v>104</v>
      </c>
      <c r="D64" s="165" t="s">
        <v>470</v>
      </c>
      <c r="E64" s="167">
        <v>1</v>
      </c>
      <c r="F64" s="168"/>
      <c r="G64" s="70"/>
      <c r="H64" s="69"/>
      <c r="I64" s="70"/>
      <c r="J64" s="70"/>
      <c r="K64" s="70"/>
      <c r="L64" s="70"/>
      <c r="M64" s="70"/>
      <c r="N64" s="70"/>
      <c r="O64" s="70"/>
      <c r="P64" s="71"/>
    </row>
    <row r="65" spans="1:16" s="169" customFormat="1">
      <c r="A65" s="164">
        <v>45</v>
      </c>
      <c r="B65" s="165" t="s">
        <v>423</v>
      </c>
      <c r="C65" s="133" t="s">
        <v>467</v>
      </c>
      <c r="D65" s="165" t="s">
        <v>249</v>
      </c>
      <c r="E65" s="167">
        <v>1</v>
      </c>
      <c r="F65" s="168"/>
      <c r="G65" s="70"/>
      <c r="H65" s="69"/>
      <c r="I65" s="70"/>
      <c r="J65" s="70"/>
      <c r="K65" s="70"/>
      <c r="L65" s="70"/>
      <c r="M65" s="70"/>
      <c r="N65" s="70"/>
      <c r="O65" s="70"/>
      <c r="P65" s="71"/>
    </row>
    <row r="66" spans="1:16" s="169" customFormat="1">
      <c r="A66" s="164">
        <v>46</v>
      </c>
      <c r="B66" s="165"/>
      <c r="C66" s="161" t="s">
        <v>468</v>
      </c>
      <c r="D66" s="165" t="s">
        <v>226</v>
      </c>
      <c r="E66" s="167">
        <v>15</v>
      </c>
      <c r="F66" s="168"/>
      <c r="G66" s="70"/>
      <c r="H66" s="69"/>
      <c r="I66" s="70"/>
      <c r="J66" s="70"/>
      <c r="K66" s="70"/>
      <c r="L66" s="70"/>
      <c r="M66" s="70"/>
      <c r="N66" s="70"/>
      <c r="O66" s="70"/>
      <c r="P66" s="71"/>
    </row>
    <row r="67" spans="1:16" s="169" customFormat="1">
      <c r="A67" s="164">
        <v>47</v>
      </c>
      <c r="B67" s="165"/>
      <c r="C67" s="161" t="s">
        <v>469</v>
      </c>
      <c r="D67" s="165" t="s">
        <v>226</v>
      </c>
      <c r="E67" s="167">
        <v>130</v>
      </c>
      <c r="F67" s="168"/>
      <c r="G67" s="70"/>
      <c r="H67" s="69"/>
      <c r="I67" s="70"/>
      <c r="J67" s="70"/>
      <c r="K67" s="70"/>
      <c r="L67" s="70"/>
      <c r="M67" s="70"/>
      <c r="N67" s="70"/>
      <c r="O67" s="70"/>
      <c r="P67" s="71"/>
    </row>
    <row r="68" spans="1:16" s="169" customFormat="1">
      <c r="A68" s="164">
        <v>48</v>
      </c>
      <c r="B68" s="165" t="s">
        <v>423</v>
      </c>
      <c r="C68" s="133" t="s">
        <v>471</v>
      </c>
      <c r="D68" s="165" t="s">
        <v>249</v>
      </c>
      <c r="E68" s="167">
        <v>1</v>
      </c>
      <c r="F68" s="168"/>
      <c r="G68" s="70"/>
      <c r="H68" s="69"/>
      <c r="I68" s="70"/>
      <c r="J68" s="70"/>
      <c r="K68" s="70"/>
      <c r="L68" s="70"/>
      <c r="M68" s="70"/>
      <c r="N68" s="70"/>
      <c r="O68" s="70"/>
      <c r="P68" s="71"/>
    </row>
    <row r="69" spans="1:16" s="169" customFormat="1">
      <c r="A69" s="164">
        <v>49</v>
      </c>
      <c r="B69" s="165" t="s">
        <v>423</v>
      </c>
      <c r="C69" s="133" t="s">
        <v>472</v>
      </c>
      <c r="D69" s="165" t="s">
        <v>249</v>
      </c>
      <c r="E69" s="167">
        <v>1</v>
      </c>
      <c r="F69" s="168"/>
      <c r="G69" s="70"/>
      <c r="H69" s="69"/>
      <c r="I69" s="70"/>
      <c r="J69" s="70"/>
      <c r="K69" s="70"/>
      <c r="L69" s="70"/>
      <c r="M69" s="70"/>
      <c r="N69" s="70"/>
      <c r="O69" s="70"/>
      <c r="P69" s="71"/>
    </row>
    <row r="70" spans="1:16" s="169" customFormat="1">
      <c r="A70" s="164">
        <v>50</v>
      </c>
      <c r="B70" s="165" t="s">
        <v>423</v>
      </c>
      <c r="C70" s="133" t="s">
        <v>473</v>
      </c>
      <c r="D70" s="165" t="s">
        <v>249</v>
      </c>
      <c r="E70" s="167">
        <v>1</v>
      </c>
      <c r="F70" s="168"/>
      <c r="G70" s="70"/>
      <c r="H70" s="69"/>
      <c r="I70" s="70"/>
      <c r="J70" s="70"/>
      <c r="K70" s="70"/>
      <c r="L70" s="70"/>
      <c r="M70" s="70"/>
      <c r="N70" s="70"/>
      <c r="O70" s="70"/>
      <c r="P70" s="71"/>
    </row>
    <row r="71" spans="1:16" s="169" customFormat="1">
      <c r="A71" s="164">
        <v>51</v>
      </c>
      <c r="B71" s="165" t="s">
        <v>423</v>
      </c>
      <c r="C71" s="133" t="s">
        <v>474</v>
      </c>
      <c r="D71" s="165" t="s">
        <v>87</v>
      </c>
      <c r="E71" s="167">
        <v>5</v>
      </c>
      <c r="F71" s="168"/>
      <c r="G71" s="70"/>
      <c r="H71" s="69"/>
      <c r="I71" s="70"/>
      <c r="J71" s="70"/>
      <c r="K71" s="70"/>
      <c r="L71" s="70"/>
      <c r="M71" s="70"/>
      <c r="N71" s="70"/>
      <c r="O71" s="70"/>
      <c r="P71" s="71"/>
    </row>
    <row r="72" spans="1:16" ht="14.25" customHeight="1" thickBot="1">
      <c r="A72" s="95"/>
      <c r="B72" s="118"/>
      <c r="C72" s="96"/>
      <c r="D72" s="97"/>
      <c r="E72" s="98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00"/>
    </row>
    <row r="73" spans="1:16">
      <c r="A73" s="127"/>
      <c r="B73" s="128"/>
      <c r="C73" s="400" t="s">
        <v>13</v>
      </c>
      <c r="D73" s="401"/>
      <c r="E73" s="401"/>
      <c r="F73" s="401"/>
      <c r="G73" s="401"/>
      <c r="H73" s="401"/>
      <c r="I73" s="401"/>
      <c r="J73" s="401"/>
      <c r="K73" s="402"/>
      <c r="L73" s="59"/>
      <c r="M73" s="59"/>
      <c r="N73" s="59"/>
      <c r="O73" s="59"/>
      <c r="P73" s="60"/>
    </row>
    <row r="74" spans="1:16">
      <c r="A74" s="101"/>
      <c r="C74" s="403" t="s">
        <v>62</v>
      </c>
      <c r="D74" s="403"/>
      <c r="E74" s="403"/>
      <c r="F74" s="403"/>
      <c r="G74" s="403"/>
      <c r="H74" s="403"/>
      <c r="I74" s="403"/>
      <c r="J74" s="403"/>
      <c r="K74" s="403"/>
      <c r="L74" s="103"/>
      <c r="M74" s="103"/>
      <c r="N74" s="104"/>
      <c r="O74" s="103"/>
      <c r="P74" s="105"/>
    </row>
    <row r="75" spans="1:16" ht="13.5" thickBot="1">
      <c r="A75" s="106"/>
      <c r="B75" s="107"/>
      <c r="C75" s="404" t="s">
        <v>40</v>
      </c>
      <c r="D75" s="404"/>
      <c r="E75" s="404"/>
      <c r="F75" s="404"/>
      <c r="G75" s="404"/>
      <c r="H75" s="404"/>
      <c r="I75" s="404"/>
      <c r="J75" s="404"/>
      <c r="K75" s="404"/>
      <c r="L75" s="108"/>
      <c r="M75" s="108"/>
      <c r="N75" s="108"/>
      <c r="O75" s="108"/>
      <c r="P75" s="109"/>
    </row>
    <row r="76" spans="1:16">
      <c r="A76" s="81"/>
      <c r="B76" s="81"/>
      <c r="C76" s="344"/>
      <c r="D76" s="344"/>
      <c r="E76" s="344"/>
      <c r="F76" s="344"/>
      <c r="G76" s="344"/>
      <c r="H76" s="344"/>
      <c r="I76" s="344"/>
      <c r="J76" s="344"/>
      <c r="K76" s="344"/>
      <c r="L76" s="345"/>
      <c r="M76" s="345"/>
      <c r="N76" s="345"/>
      <c r="O76" s="345"/>
      <c r="P76" s="345"/>
    </row>
    <row r="77" spans="1:16" s="81" customFormat="1">
      <c r="C77" s="82"/>
      <c r="D77" s="82"/>
      <c r="E77" s="82"/>
    </row>
    <row r="78" spans="1:16" s="81" customFormat="1">
      <c r="A78" s="399" t="s">
        <v>14</v>
      </c>
      <c r="B78" s="399"/>
      <c r="C78" s="110"/>
      <c r="D78" s="405"/>
      <c r="E78" s="406"/>
      <c r="G78" s="399" t="s">
        <v>41</v>
      </c>
      <c r="H78" s="399"/>
      <c r="I78" s="407"/>
      <c r="J78" s="407"/>
      <c r="K78" s="407"/>
      <c r="L78" s="407"/>
      <c r="M78" s="407"/>
      <c r="N78" s="398"/>
      <c r="O78" s="399"/>
    </row>
    <row r="79" spans="1:16" s="81" customFormat="1">
      <c r="C79" s="119" t="s">
        <v>47</v>
      </c>
      <c r="D79" s="82"/>
      <c r="E79" s="82"/>
      <c r="K79" s="119" t="s">
        <v>47</v>
      </c>
    </row>
    <row r="80" spans="1:16" s="81" customFormat="1">
      <c r="C80" s="82"/>
      <c r="D80" s="82"/>
      <c r="E80" s="82"/>
    </row>
    <row r="81" spans="1:8" s="81" customFormat="1">
      <c r="A81" s="399" t="s">
        <v>15</v>
      </c>
      <c r="B81" s="399"/>
      <c r="C81" s="82"/>
      <c r="D81" s="82"/>
      <c r="E81" s="82"/>
      <c r="G81" s="399"/>
      <c r="H81" s="399"/>
    </row>
    <row r="82" spans="1:8" s="81" customFormat="1">
      <c r="C82" s="82"/>
      <c r="D82" s="82"/>
      <c r="E82" s="82"/>
    </row>
    <row r="83" spans="1:8" s="81" customFormat="1">
      <c r="C83" s="82"/>
      <c r="D83" s="82"/>
      <c r="E83" s="82"/>
    </row>
    <row r="84" spans="1:8" s="81" customFormat="1">
      <c r="C84" s="82"/>
      <c r="D84" s="82"/>
      <c r="E84" s="82"/>
    </row>
    <row r="85" spans="1:8" s="81" customFormat="1">
      <c r="C85" s="82"/>
      <c r="D85" s="82"/>
      <c r="E85" s="82"/>
    </row>
    <row r="86" spans="1:8" s="81" customFormat="1">
      <c r="C86" s="82"/>
      <c r="D86" s="82"/>
      <c r="E86" s="82"/>
    </row>
    <row r="87" spans="1:8" s="81" customFormat="1">
      <c r="C87" s="82"/>
      <c r="D87" s="82"/>
      <c r="E87" s="82"/>
    </row>
    <row r="88" spans="1:8" s="81" customFormat="1">
      <c r="C88" s="82"/>
      <c r="D88" s="82"/>
      <c r="E88" s="82"/>
    </row>
    <row r="89" spans="1:8" s="81" customFormat="1">
      <c r="C89" s="82"/>
      <c r="D89" s="82"/>
      <c r="E89" s="82"/>
    </row>
    <row r="90" spans="1:8" s="81" customFormat="1">
      <c r="C90" s="82"/>
      <c r="D90" s="82"/>
      <c r="E90" s="82"/>
    </row>
    <row r="91" spans="1:8" s="81" customFormat="1">
      <c r="C91" s="82"/>
      <c r="D91" s="82"/>
      <c r="E91" s="82"/>
    </row>
    <row r="92" spans="1:8" s="81" customFormat="1">
      <c r="C92" s="82"/>
      <c r="D92" s="82"/>
      <c r="E92" s="82"/>
    </row>
    <row r="93" spans="1:8" s="81" customFormat="1">
      <c r="C93" s="82"/>
      <c r="D93" s="82"/>
      <c r="E93" s="82"/>
    </row>
    <row r="94" spans="1:8" s="81" customFormat="1">
      <c r="C94" s="82"/>
      <c r="D94" s="82"/>
      <c r="E94" s="82"/>
    </row>
    <row r="95" spans="1:8" s="81" customFormat="1">
      <c r="C95" s="82"/>
      <c r="D95" s="82"/>
      <c r="E95" s="82"/>
    </row>
    <row r="96" spans="1:8" s="81" customFormat="1">
      <c r="C96" s="82"/>
      <c r="D96" s="82"/>
      <c r="E96" s="82"/>
    </row>
    <row r="97" spans="3:5" s="81" customFormat="1">
      <c r="C97" s="82"/>
      <c r="D97" s="82"/>
      <c r="E97" s="82"/>
    </row>
    <row r="98" spans="3:5" s="81" customFormat="1">
      <c r="C98" s="82"/>
      <c r="D98" s="82"/>
      <c r="E98" s="82"/>
    </row>
    <row r="99" spans="3:5" s="81" customFormat="1">
      <c r="C99" s="82"/>
      <c r="D99" s="82"/>
      <c r="E99" s="82"/>
    </row>
    <row r="100" spans="3:5" s="81" customFormat="1">
      <c r="C100" s="82"/>
      <c r="D100" s="82"/>
      <c r="E100" s="82"/>
    </row>
    <row r="101" spans="3:5" s="81" customFormat="1">
      <c r="C101" s="82"/>
      <c r="D101" s="82"/>
      <c r="E101" s="82"/>
    </row>
    <row r="102" spans="3:5" s="81" customFormat="1">
      <c r="C102" s="82"/>
      <c r="D102" s="82"/>
      <c r="E102" s="82"/>
    </row>
    <row r="103" spans="3:5" s="81" customFormat="1">
      <c r="C103" s="82"/>
      <c r="D103" s="82"/>
      <c r="E103" s="82"/>
    </row>
    <row r="104" spans="3:5" s="81" customFormat="1">
      <c r="C104" s="82"/>
      <c r="D104" s="82"/>
      <c r="E104" s="82"/>
    </row>
    <row r="105" spans="3:5" s="81" customFormat="1">
      <c r="C105" s="82"/>
      <c r="D105" s="82"/>
      <c r="E105" s="82"/>
    </row>
    <row r="106" spans="3:5" s="81" customFormat="1">
      <c r="C106" s="82"/>
      <c r="D106" s="82"/>
      <c r="E106" s="82"/>
    </row>
    <row r="107" spans="3:5" s="81" customFormat="1">
      <c r="C107" s="82"/>
      <c r="D107" s="82"/>
      <c r="E107" s="82"/>
    </row>
    <row r="108" spans="3:5" s="81" customFormat="1">
      <c r="C108" s="82"/>
      <c r="D108" s="82"/>
      <c r="E108" s="82"/>
    </row>
    <row r="109" spans="3:5" s="81" customFormat="1">
      <c r="C109" s="82"/>
      <c r="D109" s="82"/>
      <c r="E109" s="82"/>
    </row>
    <row r="110" spans="3:5" s="81" customFormat="1">
      <c r="C110" s="82"/>
      <c r="D110" s="82"/>
      <c r="E110" s="82"/>
    </row>
    <row r="111" spans="3:5" s="81" customFormat="1">
      <c r="C111" s="82"/>
      <c r="D111" s="82"/>
      <c r="E111" s="82"/>
    </row>
    <row r="112" spans="3:5" s="81" customFormat="1">
      <c r="C112" s="82"/>
      <c r="D112" s="82"/>
      <c r="E112" s="82"/>
    </row>
    <row r="113" spans="3:5" s="81" customFormat="1">
      <c r="C113" s="82"/>
      <c r="D113" s="82"/>
      <c r="E113" s="82"/>
    </row>
    <row r="114" spans="3:5" s="81" customFormat="1">
      <c r="C114" s="82"/>
      <c r="D114" s="82"/>
      <c r="E114" s="82"/>
    </row>
    <row r="115" spans="3:5" s="81" customFormat="1">
      <c r="C115" s="82"/>
      <c r="D115" s="82"/>
      <c r="E115" s="82"/>
    </row>
    <row r="116" spans="3:5" s="81" customFormat="1">
      <c r="C116" s="82"/>
      <c r="D116" s="82"/>
      <c r="E116" s="82"/>
    </row>
    <row r="117" spans="3:5" s="81" customFormat="1">
      <c r="C117" s="82"/>
      <c r="D117" s="82"/>
      <c r="E117" s="82"/>
    </row>
    <row r="118" spans="3:5" s="81" customFormat="1">
      <c r="C118" s="82"/>
      <c r="D118" s="82"/>
      <c r="E118" s="82"/>
    </row>
    <row r="119" spans="3:5" s="81" customFormat="1">
      <c r="C119" s="82"/>
      <c r="D119" s="82"/>
      <c r="E119" s="82"/>
    </row>
    <row r="120" spans="3:5" s="81" customFormat="1">
      <c r="C120" s="82"/>
      <c r="D120" s="82"/>
      <c r="E120" s="82"/>
    </row>
    <row r="121" spans="3:5" s="81" customFormat="1">
      <c r="C121" s="82"/>
      <c r="D121" s="82"/>
      <c r="E121" s="82"/>
    </row>
    <row r="122" spans="3:5" s="81" customFormat="1">
      <c r="C122" s="82"/>
      <c r="D122" s="82"/>
      <c r="E122" s="82"/>
    </row>
    <row r="123" spans="3:5" s="81" customFormat="1">
      <c r="C123" s="82"/>
      <c r="D123" s="82"/>
      <c r="E123" s="82"/>
    </row>
    <row r="124" spans="3:5" s="81" customFormat="1">
      <c r="C124" s="82"/>
      <c r="D124" s="82"/>
      <c r="E124" s="82"/>
    </row>
    <row r="125" spans="3:5" s="81" customFormat="1">
      <c r="C125" s="82"/>
      <c r="D125" s="82"/>
      <c r="E125" s="82"/>
    </row>
    <row r="126" spans="3:5" s="81" customFormat="1">
      <c r="C126" s="82"/>
      <c r="D126" s="82"/>
      <c r="E126" s="82"/>
    </row>
    <row r="127" spans="3:5" s="81" customFormat="1">
      <c r="C127" s="82"/>
      <c r="D127" s="82"/>
      <c r="E127" s="82"/>
    </row>
    <row r="128" spans="3:5" s="81" customFormat="1">
      <c r="C128" s="82"/>
      <c r="D128" s="82"/>
      <c r="E128" s="82"/>
    </row>
    <row r="129" spans="3:5" s="81" customFormat="1">
      <c r="C129" s="82"/>
      <c r="D129" s="82"/>
      <c r="E129" s="82"/>
    </row>
    <row r="130" spans="3:5" s="81" customFormat="1">
      <c r="C130" s="82"/>
      <c r="D130" s="82"/>
      <c r="E130" s="82"/>
    </row>
    <row r="131" spans="3:5" s="81" customFormat="1">
      <c r="C131" s="82"/>
      <c r="D131" s="82"/>
      <c r="E131" s="82"/>
    </row>
    <row r="132" spans="3:5" s="81" customFormat="1">
      <c r="C132" s="82"/>
      <c r="D132" s="82"/>
      <c r="E132" s="82"/>
    </row>
    <row r="133" spans="3:5" s="81" customFormat="1">
      <c r="C133" s="82"/>
      <c r="D133" s="82"/>
      <c r="E133" s="82"/>
    </row>
    <row r="134" spans="3:5" s="81" customFormat="1">
      <c r="C134" s="82"/>
      <c r="D134" s="82"/>
      <c r="E134" s="82"/>
    </row>
    <row r="135" spans="3:5" s="81" customFormat="1">
      <c r="C135" s="82"/>
      <c r="D135" s="82"/>
      <c r="E135" s="82"/>
    </row>
    <row r="136" spans="3:5" s="81" customFormat="1">
      <c r="C136" s="82"/>
      <c r="D136" s="82"/>
      <c r="E136" s="82"/>
    </row>
    <row r="137" spans="3:5" s="81" customFormat="1">
      <c r="C137" s="82"/>
      <c r="D137" s="82"/>
      <c r="E137" s="82"/>
    </row>
    <row r="138" spans="3:5" s="81" customFormat="1">
      <c r="C138" s="82"/>
      <c r="D138" s="82"/>
      <c r="E138" s="82"/>
    </row>
    <row r="139" spans="3:5" s="81" customFormat="1">
      <c r="C139" s="82"/>
      <c r="D139" s="82"/>
      <c r="E139" s="82"/>
    </row>
    <row r="140" spans="3:5" s="81" customFormat="1">
      <c r="C140" s="82"/>
      <c r="D140" s="82"/>
      <c r="E140" s="82"/>
    </row>
    <row r="141" spans="3:5" s="81" customFormat="1">
      <c r="C141" s="82"/>
      <c r="D141" s="82"/>
      <c r="E141" s="82"/>
    </row>
    <row r="142" spans="3:5" s="81" customFormat="1">
      <c r="C142" s="82"/>
      <c r="D142" s="82"/>
      <c r="E142" s="82"/>
    </row>
    <row r="143" spans="3:5" s="81" customFormat="1">
      <c r="C143" s="82"/>
      <c r="D143" s="82"/>
      <c r="E143" s="82"/>
    </row>
    <row r="144" spans="3:5" s="81" customFormat="1">
      <c r="C144" s="82"/>
      <c r="D144" s="82"/>
      <c r="E144" s="82"/>
    </row>
    <row r="145" spans="3:5" s="81" customFormat="1">
      <c r="C145" s="82"/>
      <c r="D145" s="82"/>
      <c r="E145" s="82"/>
    </row>
    <row r="146" spans="3:5" s="81" customFormat="1">
      <c r="C146" s="82"/>
      <c r="D146" s="82"/>
      <c r="E146" s="82"/>
    </row>
    <row r="147" spans="3:5" s="81" customFormat="1">
      <c r="C147" s="82"/>
      <c r="D147" s="82"/>
      <c r="E147" s="82"/>
    </row>
    <row r="148" spans="3:5" s="81" customFormat="1">
      <c r="C148" s="82"/>
      <c r="D148" s="82"/>
      <c r="E148" s="82"/>
    </row>
    <row r="149" spans="3:5" s="81" customFormat="1">
      <c r="C149" s="82"/>
      <c r="D149" s="82"/>
      <c r="E149" s="82"/>
    </row>
    <row r="150" spans="3:5" s="81" customFormat="1">
      <c r="C150" s="82"/>
      <c r="D150" s="82"/>
      <c r="E150" s="82"/>
    </row>
    <row r="151" spans="3:5" s="81" customFormat="1">
      <c r="C151" s="82"/>
      <c r="D151" s="82"/>
      <c r="E151" s="82"/>
    </row>
    <row r="152" spans="3:5" s="81" customFormat="1">
      <c r="C152" s="82"/>
      <c r="D152" s="82"/>
      <c r="E152" s="82"/>
    </row>
    <row r="153" spans="3:5" s="81" customFormat="1">
      <c r="C153" s="82"/>
      <c r="D153" s="82"/>
      <c r="E153" s="82"/>
    </row>
    <row r="154" spans="3:5" s="81" customFormat="1">
      <c r="C154" s="82"/>
      <c r="D154" s="82"/>
      <c r="E154" s="82"/>
    </row>
    <row r="155" spans="3:5" s="81" customFormat="1">
      <c r="C155" s="82"/>
      <c r="D155" s="82"/>
      <c r="E155" s="82"/>
    </row>
    <row r="156" spans="3:5" s="81" customFormat="1">
      <c r="C156" s="82"/>
      <c r="D156" s="82"/>
      <c r="E156" s="82"/>
    </row>
    <row r="157" spans="3:5" s="81" customFormat="1">
      <c r="C157" s="82"/>
      <c r="D157" s="82"/>
      <c r="E157" s="82"/>
    </row>
    <row r="158" spans="3:5" s="81" customFormat="1">
      <c r="C158" s="82"/>
      <c r="D158" s="82"/>
      <c r="E158" s="82"/>
    </row>
    <row r="159" spans="3:5" s="81" customFormat="1">
      <c r="C159" s="82"/>
      <c r="D159" s="82"/>
      <c r="E159" s="82"/>
    </row>
    <row r="160" spans="3:5" s="81" customFormat="1">
      <c r="C160" s="82"/>
      <c r="D160" s="82"/>
      <c r="E160" s="82"/>
    </row>
    <row r="161" spans="3:5" s="81" customFormat="1">
      <c r="C161" s="82"/>
      <c r="D161" s="82"/>
      <c r="E161" s="82"/>
    </row>
    <row r="162" spans="3:5" s="81" customFormat="1">
      <c r="C162" s="82"/>
      <c r="D162" s="82"/>
      <c r="E162" s="82"/>
    </row>
    <row r="163" spans="3:5" s="81" customFormat="1">
      <c r="C163" s="82"/>
      <c r="D163" s="82"/>
      <c r="E163" s="82"/>
    </row>
    <row r="164" spans="3:5" s="81" customFormat="1">
      <c r="C164" s="82"/>
      <c r="D164" s="82"/>
      <c r="E164" s="82"/>
    </row>
    <row r="165" spans="3:5" s="81" customFormat="1">
      <c r="C165" s="82"/>
      <c r="D165" s="82"/>
      <c r="E165" s="82"/>
    </row>
    <row r="166" spans="3:5" s="81" customFormat="1">
      <c r="C166" s="82"/>
      <c r="D166" s="82"/>
      <c r="E166" s="82"/>
    </row>
    <row r="167" spans="3:5" s="81" customFormat="1">
      <c r="C167" s="82"/>
      <c r="D167" s="82"/>
      <c r="E167" s="82"/>
    </row>
    <row r="168" spans="3:5" s="81" customFormat="1">
      <c r="C168" s="82"/>
      <c r="D168" s="82"/>
      <c r="E168" s="82"/>
    </row>
    <row r="169" spans="3:5" s="81" customFormat="1">
      <c r="C169" s="82"/>
      <c r="D169" s="82"/>
      <c r="E169" s="82"/>
    </row>
    <row r="170" spans="3:5" s="81" customFormat="1">
      <c r="C170" s="82"/>
      <c r="D170" s="82"/>
      <c r="E170" s="82"/>
    </row>
    <row r="171" spans="3:5" s="81" customFormat="1">
      <c r="C171" s="82"/>
      <c r="D171" s="82"/>
      <c r="E171" s="82"/>
    </row>
    <row r="172" spans="3:5" s="81" customFormat="1">
      <c r="C172" s="82"/>
      <c r="D172" s="82"/>
      <c r="E172" s="82"/>
    </row>
    <row r="173" spans="3:5" s="81" customFormat="1">
      <c r="C173" s="82"/>
      <c r="D173" s="82"/>
      <c r="E173" s="82"/>
    </row>
    <row r="174" spans="3:5" s="81" customFormat="1">
      <c r="C174" s="82"/>
      <c r="D174" s="82"/>
      <c r="E174" s="82"/>
    </row>
    <row r="175" spans="3:5" s="81" customFormat="1">
      <c r="C175" s="82"/>
      <c r="D175" s="82"/>
      <c r="E175" s="82"/>
    </row>
    <row r="176" spans="3:5" s="81" customFormat="1">
      <c r="C176" s="82"/>
      <c r="D176" s="82"/>
      <c r="E176" s="82"/>
    </row>
    <row r="177" spans="3:5" s="81" customFormat="1">
      <c r="C177" s="82"/>
      <c r="D177" s="82"/>
      <c r="E177" s="82"/>
    </row>
    <row r="178" spans="3:5" s="81" customFormat="1">
      <c r="C178" s="82"/>
      <c r="D178" s="82"/>
      <c r="E178" s="82"/>
    </row>
    <row r="179" spans="3:5" s="81" customFormat="1">
      <c r="C179" s="82"/>
      <c r="D179" s="82"/>
      <c r="E179" s="82"/>
    </row>
    <row r="180" spans="3:5" s="81" customFormat="1">
      <c r="C180" s="82"/>
      <c r="D180" s="82"/>
      <c r="E180" s="82"/>
    </row>
    <row r="181" spans="3:5" s="81" customFormat="1">
      <c r="C181" s="82"/>
      <c r="D181" s="82"/>
      <c r="E181" s="82"/>
    </row>
    <row r="182" spans="3:5" s="81" customFormat="1">
      <c r="C182" s="82"/>
      <c r="D182" s="82"/>
      <c r="E182" s="82"/>
    </row>
    <row r="183" spans="3:5" s="81" customFormat="1">
      <c r="C183" s="82"/>
      <c r="D183" s="82"/>
      <c r="E183" s="82"/>
    </row>
    <row r="184" spans="3:5" s="81" customFormat="1">
      <c r="C184" s="82"/>
      <c r="D184" s="82"/>
      <c r="E184" s="82"/>
    </row>
    <row r="185" spans="3:5" s="81" customFormat="1">
      <c r="C185" s="82"/>
      <c r="D185" s="82"/>
      <c r="E185" s="82"/>
    </row>
    <row r="186" spans="3:5" s="81" customFormat="1">
      <c r="C186" s="82"/>
      <c r="D186" s="82"/>
      <c r="E186" s="82"/>
    </row>
    <row r="187" spans="3:5" s="81" customFormat="1">
      <c r="C187" s="82"/>
      <c r="D187" s="82"/>
      <c r="E187" s="82"/>
    </row>
    <row r="188" spans="3:5" s="81" customFormat="1">
      <c r="C188" s="82"/>
      <c r="D188" s="82"/>
      <c r="E188" s="82"/>
    </row>
    <row r="189" spans="3:5" s="81" customFormat="1">
      <c r="C189" s="82"/>
      <c r="D189" s="82"/>
      <c r="E189" s="82"/>
    </row>
    <row r="190" spans="3:5" s="81" customFormat="1">
      <c r="C190" s="82"/>
      <c r="D190" s="82"/>
      <c r="E190" s="82"/>
    </row>
    <row r="191" spans="3:5" s="81" customFormat="1">
      <c r="C191" s="82"/>
      <c r="D191" s="82"/>
      <c r="E191" s="82"/>
    </row>
    <row r="192" spans="3:5" s="81" customFormat="1">
      <c r="C192" s="82"/>
      <c r="D192" s="82"/>
      <c r="E192" s="82"/>
    </row>
    <row r="193" spans="3:5" s="81" customFormat="1">
      <c r="C193" s="82"/>
      <c r="D193" s="82"/>
      <c r="E193" s="82"/>
    </row>
    <row r="194" spans="3:5" s="81" customFormat="1">
      <c r="C194" s="82"/>
      <c r="D194" s="82"/>
      <c r="E194" s="82"/>
    </row>
    <row r="195" spans="3:5" s="81" customFormat="1">
      <c r="C195" s="82"/>
      <c r="D195" s="82"/>
      <c r="E195" s="82"/>
    </row>
    <row r="196" spans="3:5" s="81" customFormat="1">
      <c r="C196" s="82"/>
      <c r="D196" s="82"/>
      <c r="E196" s="82"/>
    </row>
    <row r="197" spans="3:5" s="81" customFormat="1">
      <c r="C197" s="82"/>
      <c r="D197" s="82"/>
      <c r="E197" s="82"/>
    </row>
    <row r="198" spans="3:5" s="81" customFormat="1">
      <c r="C198" s="82"/>
      <c r="D198" s="82"/>
      <c r="E198" s="82"/>
    </row>
    <row r="199" spans="3:5" s="81" customFormat="1">
      <c r="C199" s="82"/>
      <c r="D199" s="82"/>
      <c r="E199" s="82"/>
    </row>
    <row r="200" spans="3:5" s="81" customFormat="1">
      <c r="C200" s="82"/>
      <c r="D200" s="82"/>
      <c r="E200" s="82"/>
    </row>
    <row r="201" spans="3:5" s="81" customFormat="1">
      <c r="C201" s="82"/>
      <c r="D201" s="82"/>
      <c r="E201" s="82"/>
    </row>
    <row r="202" spans="3:5" s="81" customFormat="1">
      <c r="C202" s="82"/>
      <c r="D202" s="82"/>
      <c r="E202" s="82"/>
    </row>
    <row r="203" spans="3:5" s="81" customFormat="1">
      <c r="C203" s="82"/>
      <c r="D203" s="82"/>
      <c r="E203" s="82"/>
    </row>
    <row r="204" spans="3:5" s="81" customFormat="1">
      <c r="C204" s="82"/>
      <c r="D204" s="82"/>
      <c r="E204" s="82"/>
    </row>
    <row r="205" spans="3:5" s="81" customFormat="1">
      <c r="C205" s="82"/>
      <c r="D205" s="82"/>
      <c r="E205" s="82"/>
    </row>
    <row r="206" spans="3:5" s="81" customFormat="1">
      <c r="C206" s="82"/>
      <c r="D206" s="82"/>
      <c r="E206" s="82"/>
    </row>
    <row r="207" spans="3:5" s="81" customFormat="1">
      <c r="C207" s="82"/>
      <c r="D207" s="82"/>
      <c r="E207" s="82"/>
    </row>
    <row r="208" spans="3:5" s="81" customFormat="1">
      <c r="C208" s="82"/>
      <c r="D208" s="82"/>
      <c r="E208" s="82"/>
    </row>
    <row r="209" spans="3:5" s="81" customFormat="1">
      <c r="C209" s="82"/>
      <c r="D209" s="82"/>
      <c r="E209" s="82"/>
    </row>
    <row r="210" spans="3:5" s="81" customFormat="1">
      <c r="C210" s="82"/>
      <c r="D210" s="82"/>
      <c r="E210" s="82"/>
    </row>
    <row r="211" spans="3:5" s="81" customFormat="1">
      <c r="C211" s="82"/>
      <c r="D211" s="82"/>
      <c r="E211" s="82"/>
    </row>
    <row r="212" spans="3:5" s="81" customFormat="1">
      <c r="C212" s="82"/>
      <c r="D212" s="82"/>
      <c r="E212" s="82"/>
    </row>
    <row r="213" spans="3:5" s="81" customFormat="1">
      <c r="C213" s="82"/>
      <c r="D213" s="82"/>
      <c r="E213" s="82"/>
    </row>
    <row r="214" spans="3:5" s="81" customFormat="1">
      <c r="C214" s="82"/>
      <c r="D214" s="82"/>
      <c r="E214" s="82"/>
    </row>
    <row r="215" spans="3:5" s="81" customFormat="1">
      <c r="C215" s="82"/>
      <c r="D215" s="82"/>
      <c r="E215" s="82"/>
    </row>
    <row r="216" spans="3:5" s="81" customFormat="1">
      <c r="C216" s="82"/>
      <c r="D216" s="82"/>
      <c r="E216" s="82"/>
    </row>
    <row r="217" spans="3:5" s="81" customFormat="1">
      <c r="C217" s="82"/>
      <c r="D217" s="82"/>
      <c r="E217" s="82"/>
    </row>
    <row r="218" spans="3:5" s="81" customFormat="1">
      <c r="C218" s="82"/>
      <c r="D218" s="82"/>
      <c r="E218" s="82"/>
    </row>
    <row r="219" spans="3:5" s="81" customFormat="1">
      <c r="C219" s="82"/>
      <c r="D219" s="82"/>
      <c r="E219" s="82"/>
    </row>
    <row r="220" spans="3:5" s="81" customFormat="1">
      <c r="C220" s="82"/>
      <c r="D220" s="82"/>
      <c r="E220" s="82"/>
    </row>
    <row r="221" spans="3:5" s="81" customFormat="1">
      <c r="C221" s="82"/>
      <c r="D221" s="82"/>
      <c r="E221" s="82"/>
    </row>
    <row r="222" spans="3:5" s="81" customFormat="1">
      <c r="C222" s="82"/>
      <c r="D222" s="82"/>
      <c r="E222" s="82"/>
    </row>
    <row r="223" spans="3:5" s="81" customFormat="1">
      <c r="C223" s="82"/>
      <c r="D223" s="82"/>
      <c r="E223" s="82"/>
    </row>
    <row r="224" spans="3:5" s="81" customFormat="1">
      <c r="C224" s="82"/>
      <c r="D224" s="82"/>
      <c r="E224" s="82"/>
    </row>
    <row r="225" spans="3:5" s="81" customFormat="1">
      <c r="C225" s="82"/>
      <c r="D225" s="82"/>
      <c r="E225" s="82"/>
    </row>
    <row r="226" spans="3:5" s="81" customFormat="1">
      <c r="C226" s="82"/>
      <c r="D226" s="82"/>
      <c r="E226" s="82"/>
    </row>
    <row r="227" spans="3:5" s="81" customFormat="1">
      <c r="C227" s="82"/>
      <c r="D227" s="82"/>
      <c r="E227" s="82"/>
    </row>
    <row r="228" spans="3:5" s="81" customFormat="1">
      <c r="C228" s="82"/>
      <c r="D228" s="82"/>
      <c r="E228" s="82"/>
    </row>
    <row r="229" spans="3:5" s="81" customFormat="1">
      <c r="C229" s="82"/>
      <c r="D229" s="82"/>
      <c r="E229" s="82"/>
    </row>
    <row r="230" spans="3:5" s="81" customFormat="1">
      <c r="C230" s="82"/>
      <c r="D230" s="82"/>
      <c r="E230" s="82"/>
    </row>
    <row r="231" spans="3:5" s="81" customFormat="1">
      <c r="C231" s="82"/>
      <c r="D231" s="82"/>
      <c r="E231" s="82"/>
    </row>
    <row r="232" spans="3:5" s="81" customFormat="1">
      <c r="C232" s="82"/>
      <c r="D232" s="82"/>
      <c r="E232" s="82"/>
    </row>
    <row r="233" spans="3:5" s="81" customFormat="1">
      <c r="C233" s="82"/>
      <c r="D233" s="82"/>
      <c r="E233" s="82"/>
    </row>
    <row r="234" spans="3:5" s="81" customFormat="1">
      <c r="C234" s="82"/>
      <c r="D234" s="82"/>
      <c r="E234" s="82"/>
    </row>
    <row r="235" spans="3:5" s="81" customFormat="1">
      <c r="C235" s="82"/>
      <c r="D235" s="82"/>
      <c r="E235" s="82"/>
    </row>
    <row r="236" spans="3:5" s="81" customFormat="1">
      <c r="C236" s="82"/>
      <c r="D236" s="82"/>
      <c r="E236" s="82"/>
    </row>
    <row r="237" spans="3:5" s="81" customFormat="1">
      <c r="C237" s="82"/>
      <c r="D237" s="82"/>
      <c r="E237" s="82"/>
    </row>
    <row r="238" spans="3:5" s="81" customFormat="1">
      <c r="C238" s="82"/>
      <c r="D238" s="82"/>
      <c r="E238" s="82"/>
    </row>
    <row r="239" spans="3:5" s="81" customFormat="1">
      <c r="C239" s="82"/>
      <c r="D239" s="82"/>
      <c r="E239" s="82"/>
    </row>
    <row r="240" spans="3:5" s="81" customFormat="1">
      <c r="C240" s="82"/>
      <c r="D240" s="82"/>
      <c r="E240" s="82"/>
    </row>
    <row r="241" spans="3:5" s="81" customFormat="1">
      <c r="C241" s="82"/>
      <c r="D241" s="82"/>
      <c r="E241" s="82"/>
    </row>
    <row r="242" spans="3:5" s="81" customFormat="1">
      <c r="C242" s="82"/>
      <c r="D242" s="82"/>
      <c r="E242" s="82"/>
    </row>
    <row r="243" spans="3:5" s="81" customFormat="1">
      <c r="C243" s="82"/>
      <c r="D243" s="82"/>
      <c r="E243" s="82"/>
    </row>
    <row r="244" spans="3:5" s="81" customFormat="1">
      <c r="C244" s="82"/>
      <c r="D244" s="82"/>
      <c r="E244" s="82"/>
    </row>
    <row r="245" spans="3:5" s="81" customFormat="1">
      <c r="C245" s="82"/>
      <c r="D245" s="82"/>
      <c r="E245" s="82"/>
    </row>
    <row r="246" spans="3:5" s="81" customFormat="1">
      <c r="C246" s="82"/>
      <c r="D246" s="82"/>
      <c r="E246" s="82"/>
    </row>
    <row r="247" spans="3:5" s="81" customFormat="1">
      <c r="C247" s="82"/>
      <c r="D247" s="82"/>
      <c r="E247" s="82"/>
    </row>
    <row r="248" spans="3:5" s="81" customFormat="1">
      <c r="C248" s="82"/>
      <c r="D248" s="82"/>
      <c r="E248" s="82"/>
    </row>
    <row r="249" spans="3:5" s="81" customFormat="1">
      <c r="C249" s="82"/>
      <c r="D249" s="82"/>
      <c r="E249" s="82"/>
    </row>
    <row r="250" spans="3:5" s="81" customFormat="1">
      <c r="C250" s="82"/>
      <c r="D250" s="82"/>
      <c r="E250" s="82"/>
    </row>
    <row r="251" spans="3:5" s="81" customFormat="1">
      <c r="C251" s="82"/>
      <c r="D251" s="82"/>
      <c r="E251" s="82"/>
    </row>
    <row r="252" spans="3:5" s="81" customFormat="1">
      <c r="C252" s="82"/>
      <c r="D252" s="82"/>
      <c r="E252" s="82"/>
    </row>
    <row r="253" spans="3:5" s="81" customFormat="1">
      <c r="C253" s="82"/>
      <c r="D253" s="82"/>
      <c r="E253" s="82"/>
    </row>
    <row r="254" spans="3:5" s="81" customFormat="1">
      <c r="C254" s="82"/>
      <c r="D254" s="82"/>
      <c r="E254" s="82"/>
    </row>
    <row r="255" spans="3:5" s="81" customFormat="1">
      <c r="C255" s="82"/>
      <c r="D255" s="82"/>
      <c r="E255" s="82"/>
    </row>
    <row r="256" spans="3:5" s="81" customFormat="1">
      <c r="C256" s="82"/>
      <c r="D256" s="82"/>
      <c r="E256" s="82"/>
    </row>
    <row r="257" spans="3:5" s="81" customFormat="1">
      <c r="C257" s="82"/>
      <c r="D257" s="82"/>
      <c r="E257" s="82"/>
    </row>
    <row r="258" spans="3:5" s="81" customFormat="1">
      <c r="C258" s="82"/>
      <c r="D258" s="82"/>
      <c r="E258" s="82"/>
    </row>
    <row r="259" spans="3:5" s="81" customFormat="1">
      <c r="C259" s="82"/>
      <c r="D259" s="82"/>
      <c r="E259" s="82"/>
    </row>
    <row r="260" spans="3:5" s="81" customFormat="1">
      <c r="C260" s="82"/>
      <c r="D260" s="82"/>
      <c r="E260" s="82"/>
    </row>
    <row r="261" spans="3:5" s="81" customFormat="1">
      <c r="C261" s="82"/>
      <c r="D261" s="82"/>
      <c r="E261" s="82"/>
    </row>
    <row r="262" spans="3:5" s="81" customFormat="1">
      <c r="C262" s="82"/>
      <c r="D262" s="82"/>
      <c r="E262" s="82"/>
    </row>
    <row r="263" spans="3:5" s="81" customFormat="1">
      <c r="C263" s="82"/>
      <c r="D263" s="82"/>
      <c r="E263" s="82"/>
    </row>
    <row r="264" spans="3:5" s="81" customFormat="1">
      <c r="C264" s="82"/>
      <c r="D264" s="82"/>
      <c r="E264" s="82"/>
    </row>
    <row r="265" spans="3:5" s="81" customFormat="1">
      <c r="C265" s="82"/>
      <c r="D265" s="82"/>
      <c r="E265" s="82"/>
    </row>
    <row r="266" spans="3:5" s="81" customFormat="1">
      <c r="C266" s="82"/>
      <c r="D266" s="82"/>
      <c r="E266" s="82"/>
    </row>
    <row r="267" spans="3:5" s="81" customFormat="1">
      <c r="C267" s="82"/>
      <c r="D267" s="82"/>
      <c r="E267" s="82"/>
    </row>
    <row r="268" spans="3:5" s="81" customFormat="1">
      <c r="C268" s="82"/>
      <c r="D268" s="82"/>
      <c r="E268" s="82"/>
    </row>
    <row r="269" spans="3:5" s="81" customFormat="1">
      <c r="C269" s="82"/>
      <c r="D269" s="82"/>
      <c r="E269" s="82"/>
    </row>
    <row r="270" spans="3:5" s="81" customFormat="1">
      <c r="C270" s="82"/>
      <c r="D270" s="82"/>
      <c r="E270" s="82"/>
    </row>
    <row r="271" spans="3:5" s="81" customFormat="1">
      <c r="C271" s="82"/>
      <c r="D271" s="82"/>
      <c r="E271" s="82"/>
    </row>
    <row r="272" spans="3:5" s="81" customFormat="1">
      <c r="C272" s="82"/>
      <c r="D272" s="82"/>
      <c r="E272" s="82"/>
    </row>
    <row r="273" spans="3:5" s="81" customFormat="1">
      <c r="C273" s="82"/>
      <c r="D273" s="82"/>
      <c r="E273" s="82"/>
    </row>
    <row r="274" spans="3:5" s="81" customFormat="1">
      <c r="C274" s="82"/>
      <c r="D274" s="82"/>
      <c r="E274" s="82"/>
    </row>
    <row r="275" spans="3:5" s="81" customFormat="1">
      <c r="C275" s="82"/>
      <c r="D275" s="82"/>
      <c r="E275" s="82"/>
    </row>
    <row r="276" spans="3:5" s="81" customFormat="1">
      <c r="C276" s="82"/>
      <c r="D276" s="82"/>
      <c r="E276" s="82"/>
    </row>
    <row r="277" spans="3:5" s="81" customFormat="1">
      <c r="C277" s="82"/>
      <c r="D277" s="82"/>
      <c r="E277" s="82"/>
    </row>
    <row r="278" spans="3:5" s="81" customFormat="1">
      <c r="C278" s="82"/>
      <c r="D278" s="82"/>
      <c r="E278" s="82"/>
    </row>
    <row r="279" spans="3:5" s="81" customFormat="1">
      <c r="C279" s="82"/>
      <c r="D279" s="82"/>
      <c r="E279" s="82"/>
    </row>
    <row r="280" spans="3:5" s="81" customFormat="1">
      <c r="C280" s="82"/>
      <c r="D280" s="82"/>
      <c r="E280" s="82"/>
    </row>
    <row r="281" spans="3:5" s="81" customFormat="1">
      <c r="C281" s="82"/>
      <c r="D281" s="82"/>
      <c r="E281" s="82"/>
    </row>
    <row r="282" spans="3:5" s="81" customFormat="1">
      <c r="C282" s="82"/>
      <c r="D282" s="82"/>
      <c r="E282" s="82"/>
    </row>
    <row r="283" spans="3:5" s="81" customFormat="1">
      <c r="C283" s="82"/>
      <c r="D283" s="82"/>
      <c r="E283" s="82"/>
    </row>
    <row r="284" spans="3:5" s="81" customFormat="1">
      <c r="C284" s="82"/>
      <c r="D284" s="82"/>
      <c r="E284" s="82"/>
    </row>
    <row r="285" spans="3:5" s="81" customFormat="1">
      <c r="C285" s="82"/>
      <c r="D285" s="82"/>
      <c r="E285" s="82"/>
    </row>
    <row r="286" spans="3:5" s="81" customFormat="1">
      <c r="C286" s="82"/>
      <c r="D286" s="82"/>
      <c r="E286" s="82"/>
    </row>
    <row r="287" spans="3:5" s="81" customFormat="1">
      <c r="C287" s="82"/>
      <c r="D287" s="82"/>
      <c r="E287" s="82"/>
    </row>
    <row r="288" spans="3:5" s="81" customFormat="1">
      <c r="C288" s="82"/>
      <c r="D288" s="82"/>
      <c r="E288" s="82"/>
    </row>
    <row r="289" spans="3:5" s="81" customFormat="1">
      <c r="C289" s="82"/>
      <c r="D289" s="82"/>
      <c r="E289" s="82"/>
    </row>
    <row r="290" spans="3:5" s="81" customFormat="1">
      <c r="C290" s="82"/>
      <c r="D290" s="82"/>
      <c r="E290" s="82"/>
    </row>
    <row r="291" spans="3:5" s="81" customFormat="1">
      <c r="C291" s="82"/>
      <c r="D291" s="82"/>
      <c r="E291" s="82"/>
    </row>
    <row r="292" spans="3:5" s="81" customFormat="1">
      <c r="C292" s="82"/>
      <c r="D292" s="82"/>
      <c r="E292" s="82"/>
    </row>
    <row r="293" spans="3:5" s="81" customFormat="1">
      <c r="C293" s="82"/>
      <c r="D293" s="82"/>
      <c r="E293" s="82"/>
    </row>
    <row r="294" spans="3:5" s="81" customFormat="1">
      <c r="C294" s="82"/>
      <c r="D294" s="82"/>
      <c r="E294" s="82"/>
    </row>
    <row r="295" spans="3:5" s="81" customFormat="1">
      <c r="C295" s="82"/>
      <c r="D295" s="82"/>
      <c r="E295" s="82"/>
    </row>
    <row r="296" spans="3:5" s="81" customFormat="1">
      <c r="C296" s="82"/>
      <c r="D296" s="82"/>
      <c r="E296" s="82"/>
    </row>
    <row r="297" spans="3:5" s="81" customFormat="1">
      <c r="C297" s="82"/>
      <c r="D297" s="82"/>
      <c r="E297" s="82"/>
    </row>
    <row r="298" spans="3:5" s="81" customFormat="1">
      <c r="C298" s="82"/>
      <c r="D298" s="82"/>
      <c r="E298" s="82"/>
    </row>
    <row r="299" spans="3:5" s="81" customFormat="1">
      <c r="C299" s="82"/>
      <c r="D299" s="82"/>
      <c r="E299" s="82"/>
    </row>
    <row r="300" spans="3:5" s="81" customFormat="1">
      <c r="C300" s="82"/>
      <c r="D300" s="82"/>
      <c r="E300" s="82"/>
    </row>
    <row r="301" spans="3:5" s="81" customFormat="1">
      <c r="C301" s="82"/>
      <c r="D301" s="82"/>
      <c r="E301" s="82"/>
    </row>
    <row r="302" spans="3:5" s="81" customFormat="1">
      <c r="C302" s="82"/>
      <c r="D302" s="82"/>
      <c r="E302" s="82"/>
    </row>
    <row r="303" spans="3:5" s="81" customFormat="1">
      <c r="C303" s="82"/>
      <c r="D303" s="82"/>
      <c r="E303" s="82"/>
    </row>
    <row r="304" spans="3:5" s="81" customFormat="1">
      <c r="C304" s="82"/>
      <c r="D304" s="82"/>
      <c r="E304" s="82"/>
    </row>
    <row r="305" spans="3:5" s="81" customFormat="1">
      <c r="C305" s="82"/>
      <c r="D305" s="82"/>
      <c r="E305" s="82"/>
    </row>
    <row r="306" spans="3:5" s="81" customFormat="1">
      <c r="C306" s="82"/>
      <c r="D306" s="82"/>
      <c r="E306" s="82"/>
    </row>
    <row r="307" spans="3:5" s="81" customFormat="1">
      <c r="C307" s="82"/>
      <c r="D307" s="82"/>
      <c r="E307" s="82"/>
    </row>
    <row r="308" spans="3:5" s="81" customFormat="1">
      <c r="C308" s="82"/>
      <c r="D308" s="82"/>
      <c r="E308" s="82"/>
    </row>
    <row r="309" spans="3:5" s="81" customFormat="1">
      <c r="C309" s="82"/>
      <c r="D309" s="82"/>
      <c r="E309" s="82"/>
    </row>
    <row r="310" spans="3:5" s="81" customFormat="1">
      <c r="C310" s="82"/>
      <c r="D310" s="82"/>
      <c r="E310" s="82"/>
    </row>
    <row r="311" spans="3:5" s="81" customFormat="1">
      <c r="C311" s="82"/>
      <c r="D311" s="82"/>
      <c r="E311" s="82"/>
    </row>
    <row r="312" spans="3:5" s="81" customFormat="1">
      <c r="C312" s="82"/>
      <c r="D312" s="82"/>
      <c r="E312" s="82"/>
    </row>
    <row r="313" spans="3:5" s="81" customFormat="1">
      <c r="C313" s="82"/>
      <c r="D313" s="82"/>
      <c r="E313" s="82"/>
    </row>
    <row r="314" spans="3:5" s="81" customFormat="1">
      <c r="C314" s="82"/>
      <c r="D314" s="82"/>
      <c r="E314" s="82"/>
    </row>
    <row r="315" spans="3:5" s="81" customFormat="1">
      <c r="C315" s="82"/>
      <c r="D315" s="82"/>
      <c r="E315" s="82"/>
    </row>
    <row r="316" spans="3:5" s="81" customFormat="1">
      <c r="C316" s="82"/>
      <c r="D316" s="82"/>
      <c r="E316" s="82"/>
    </row>
    <row r="317" spans="3:5" s="81" customFormat="1">
      <c r="C317" s="82"/>
      <c r="D317" s="82"/>
      <c r="E317" s="82"/>
    </row>
    <row r="318" spans="3:5" s="81" customFormat="1">
      <c r="C318" s="82"/>
      <c r="D318" s="82"/>
      <c r="E318" s="82"/>
    </row>
    <row r="319" spans="3:5" s="81" customFormat="1">
      <c r="C319" s="82"/>
      <c r="D319" s="82"/>
      <c r="E319" s="82"/>
    </row>
    <row r="320" spans="3:5" s="81" customFormat="1">
      <c r="C320" s="82"/>
      <c r="D320" s="82"/>
      <c r="E320" s="82"/>
    </row>
    <row r="321" spans="3:5" s="81" customFormat="1">
      <c r="C321" s="82"/>
      <c r="D321" s="82"/>
      <c r="E321" s="82"/>
    </row>
    <row r="322" spans="3:5" s="81" customFormat="1">
      <c r="C322" s="82"/>
      <c r="D322" s="82"/>
      <c r="E322" s="82"/>
    </row>
    <row r="323" spans="3:5" s="81" customFormat="1">
      <c r="C323" s="82"/>
      <c r="D323" s="82"/>
      <c r="E323" s="82"/>
    </row>
    <row r="324" spans="3:5" s="81" customFormat="1">
      <c r="C324" s="82"/>
      <c r="D324" s="82"/>
      <c r="E324" s="82"/>
    </row>
    <row r="325" spans="3:5" s="81" customFormat="1">
      <c r="C325" s="82"/>
      <c r="D325" s="82"/>
      <c r="E325" s="82"/>
    </row>
    <row r="326" spans="3:5" s="81" customFormat="1">
      <c r="C326" s="82"/>
      <c r="D326" s="82"/>
      <c r="E326" s="82"/>
    </row>
    <row r="327" spans="3:5" s="81" customFormat="1">
      <c r="C327" s="82"/>
      <c r="D327" s="82"/>
      <c r="E327" s="82"/>
    </row>
    <row r="328" spans="3:5" s="81" customFormat="1">
      <c r="C328" s="82"/>
      <c r="D328" s="82"/>
      <c r="E328" s="82"/>
    </row>
    <row r="329" spans="3:5" s="81" customFormat="1">
      <c r="C329" s="82"/>
      <c r="D329" s="82"/>
      <c r="E329" s="82"/>
    </row>
    <row r="330" spans="3:5" s="81" customFormat="1">
      <c r="C330" s="82"/>
      <c r="D330" s="82"/>
      <c r="E330" s="82"/>
    </row>
    <row r="331" spans="3:5" s="81" customFormat="1">
      <c r="C331" s="82"/>
      <c r="D331" s="82"/>
      <c r="E331" s="82"/>
    </row>
    <row r="332" spans="3:5" s="81" customFormat="1">
      <c r="C332" s="82"/>
      <c r="D332" s="82"/>
      <c r="E332" s="82"/>
    </row>
    <row r="333" spans="3:5" s="81" customFormat="1">
      <c r="C333" s="82"/>
      <c r="D333" s="82"/>
      <c r="E333" s="82"/>
    </row>
    <row r="334" spans="3:5" s="81" customFormat="1">
      <c r="C334" s="82"/>
      <c r="D334" s="82"/>
      <c r="E334" s="82"/>
    </row>
    <row r="335" spans="3:5" s="81" customFormat="1">
      <c r="C335" s="82"/>
      <c r="D335" s="82"/>
      <c r="E335" s="82"/>
    </row>
    <row r="336" spans="3:5" s="81" customFormat="1">
      <c r="C336" s="82"/>
      <c r="D336" s="82"/>
      <c r="E336" s="82"/>
    </row>
    <row r="337" spans="3:5" s="81" customFormat="1">
      <c r="C337" s="82"/>
      <c r="D337" s="82"/>
      <c r="E337" s="82"/>
    </row>
    <row r="338" spans="3:5" s="81" customFormat="1">
      <c r="C338" s="82"/>
      <c r="D338" s="82"/>
      <c r="E338" s="82"/>
    </row>
    <row r="339" spans="3:5" s="81" customFormat="1">
      <c r="C339" s="82"/>
      <c r="D339" s="82"/>
      <c r="E339" s="82"/>
    </row>
    <row r="340" spans="3:5" s="81" customFormat="1">
      <c r="C340" s="82"/>
      <c r="D340" s="82"/>
      <c r="E340" s="82"/>
    </row>
    <row r="341" spans="3:5" s="81" customFormat="1">
      <c r="C341" s="82"/>
      <c r="D341" s="82"/>
      <c r="E341" s="82"/>
    </row>
    <row r="342" spans="3:5" s="81" customFormat="1">
      <c r="C342" s="82"/>
      <c r="D342" s="82"/>
      <c r="E342" s="82"/>
    </row>
    <row r="343" spans="3:5" s="81" customFormat="1">
      <c r="C343" s="82"/>
      <c r="D343" s="82"/>
      <c r="E343" s="82"/>
    </row>
    <row r="344" spans="3:5" s="81" customFormat="1">
      <c r="C344" s="82"/>
      <c r="D344" s="82"/>
      <c r="E344" s="82"/>
    </row>
    <row r="345" spans="3:5" s="81" customFormat="1">
      <c r="C345" s="82"/>
      <c r="D345" s="82"/>
      <c r="E345" s="82"/>
    </row>
    <row r="346" spans="3:5" s="81" customFormat="1">
      <c r="C346" s="82"/>
      <c r="D346" s="82"/>
      <c r="E346" s="82"/>
    </row>
    <row r="347" spans="3:5" s="81" customFormat="1">
      <c r="C347" s="82"/>
      <c r="D347" s="82"/>
      <c r="E347" s="82"/>
    </row>
    <row r="348" spans="3:5" s="81" customFormat="1">
      <c r="C348" s="82"/>
      <c r="D348" s="82"/>
      <c r="E348" s="82"/>
    </row>
    <row r="349" spans="3:5" s="81" customFormat="1">
      <c r="C349" s="82"/>
      <c r="D349" s="82"/>
      <c r="E349" s="82"/>
    </row>
    <row r="350" spans="3:5" s="81" customFormat="1">
      <c r="C350" s="82"/>
      <c r="D350" s="82"/>
      <c r="E350" s="82"/>
    </row>
    <row r="351" spans="3:5" s="81" customFormat="1">
      <c r="C351" s="82"/>
      <c r="D351" s="82"/>
      <c r="E351" s="82"/>
    </row>
    <row r="352" spans="3:5" s="81" customFormat="1">
      <c r="C352" s="82"/>
      <c r="D352" s="82"/>
      <c r="E352" s="82"/>
    </row>
    <row r="353" spans="3:5" s="81" customFormat="1">
      <c r="C353" s="82"/>
      <c r="D353" s="82"/>
      <c r="E353" s="82"/>
    </row>
    <row r="354" spans="3:5" s="81" customFormat="1">
      <c r="C354" s="82"/>
      <c r="D354" s="82"/>
      <c r="E354" s="82"/>
    </row>
    <row r="355" spans="3:5" s="81" customFormat="1">
      <c r="C355" s="82"/>
      <c r="D355" s="82"/>
      <c r="E355" s="82"/>
    </row>
    <row r="356" spans="3:5" s="81" customFormat="1">
      <c r="C356" s="82"/>
      <c r="D356" s="82"/>
      <c r="E356" s="82"/>
    </row>
    <row r="357" spans="3:5" s="81" customFormat="1">
      <c r="C357" s="82"/>
      <c r="D357" s="82"/>
      <c r="E357" s="82"/>
    </row>
    <row r="358" spans="3:5" s="81" customFormat="1">
      <c r="C358" s="82"/>
      <c r="D358" s="82"/>
      <c r="E358" s="82"/>
    </row>
    <row r="359" spans="3:5" s="81" customFormat="1">
      <c r="C359" s="82"/>
      <c r="D359" s="82"/>
      <c r="E359" s="82"/>
    </row>
    <row r="360" spans="3:5" s="81" customFormat="1">
      <c r="C360" s="82"/>
      <c r="D360" s="82"/>
      <c r="E360" s="82"/>
    </row>
    <row r="361" spans="3:5" s="81" customFormat="1">
      <c r="C361" s="82"/>
      <c r="D361" s="82"/>
      <c r="E361" s="82"/>
    </row>
    <row r="362" spans="3:5" s="81" customFormat="1">
      <c r="C362" s="82"/>
      <c r="D362" s="82"/>
      <c r="E362" s="82"/>
    </row>
    <row r="363" spans="3:5" s="81" customFormat="1">
      <c r="C363" s="82"/>
      <c r="D363" s="82"/>
      <c r="E363" s="82"/>
    </row>
    <row r="364" spans="3:5" s="81" customFormat="1">
      <c r="C364" s="82"/>
      <c r="D364" s="82"/>
      <c r="E364" s="82"/>
    </row>
    <row r="365" spans="3:5" s="81" customFormat="1">
      <c r="C365" s="82"/>
      <c r="D365" s="82"/>
      <c r="E365" s="82"/>
    </row>
    <row r="366" spans="3:5" s="81" customFormat="1">
      <c r="C366" s="82"/>
      <c r="D366" s="82"/>
      <c r="E366" s="82"/>
    </row>
    <row r="367" spans="3:5" s="81" customFormat="1">
      <c r="C367" s="82"/>
      <c r="D367" s="82"/>
      <c r="E367" s="82"/>
    </row>
    <row r="368" spans="3:5" s="81" customFormat="1">
      <c r="C368" s="82"/>
      <c r="D368" s="82"/>
      <c r="E368" s="82"/>
    </row>
    <row r="369" spans="3:5" s="81" customFormat="1">
      <c r="C369" s="82"/>
      <c r="D369" s="82"/>
      <c r="E369" s="82"/>
    </row>
    <row r="370" spans="3:5" s="81" customFormat="1">
      <c r="C370" s="82"/>
      <c r="D370" s="82"/>
      <c r="E370" s="82"/>
    </row>
    <row r="371" spans="3:5" s="81" customFormat="1">
      <c r="C371" s="82"/>
      <c r="D371" s="82"/>
      <c r="E371" s="82"/>
    </row>
  </sheetData>
  <mergeCells count="38">
    <mergeCell ref="L1:P1"/>
    <mergeCell ref="D2:H2"/>
    <mergeCell ref="C3:N3"/>
    <mergeCell ref="C4:N4"/>
    <mergeCell ref="A6:B6"/>
    <mergeCell ref="C6:N6"/>
    <mergeCell ref="A7:B7"/>
    <mergeCell ref="C7:N7"/>
    <mergeCell ref="A8:B8"/>
    <mergeCell ref="C8:N8"/>
    <mergeCell ref="A9:B9"/>
    <mergeCell ref="C9:N9"/>
    <mergeCell ref="A10:B10"/>
    <mergeCell ref="C10:N10"/>
    <mergeCell ref="A11:B11"/>
    <mergeCell ref="C11:N11"/>
    <mergeCell ref="A13:G13"/>
    <mergeCell ref="K13:M13"/>
    <mergeCell ref="N13:O13"/>
    <mergeCell ref="I15:K15"/>
    <mergeCell ref="O15:P15"/>
    <mergeCell ref="A17:A18"/>
    <mergeCell ref="B17:B18"/>
    <mergeCell ref="C17:C18"/>
    <mergeCell ref="D17:D18"/>
    <mergeCell ref="E17:E18"/>
    <mergeCell ref="F17:K17"/>
    <mergeCell ref="L17:P17"/>
    <mergeCell ref="N78:O78"/>
    <mergeCell ref="A81:B81"/>
    <mergeCell ref="G81:H81"/>
    <mergeCell ref="C73:K73"/>
    <mergeCell ref="C74:K74"/>
    <mergeCell ref="C75:K75"/>
    <mergeCell ref="A78:B78"/>
    <mergeCell ref="D78:E78"/>
    <mergeCell ref="G78:H78"/>
    <mergeCell ref="I78:M78"/>
  </mergeCells>
  <pageMargins left="0.48" right="0.43307086614173229" top="0.74803149606299213" bottom="0.6692913385826772" header="0.51181102362204722" footer="0.43307086614173229"/>
  <pageSetup paperSize="9" scale="92" orientation="landscape" r:id="rId1"/>
  <headerFooter alignWithMargins="0">
    <oddFooter>&amp;R&amp;P lapa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24</vt:i4>
      </vt:variant>
    </vt:vector>
  </HeadingPairs>
  <TitlesOfParts>
    <vt:vector size="37" baseType="lpstr">
      <vt:lpstr>PBK</vt:lpstr>
      <vt:lpstr>KOPS 1</vt:lpstr>
      <vt:lpstr>BS 1</vt:lpstr>
      <vt:lpstr>DEM 1</vt:lpstr>
      <vt:lpstr>L D 1</vt:lpstr>
      <vt:lpstr>GRID 1</vt:lpstr>
      <vt:lpstr>GRIES 1</vt:lpstr>
      <vt:lpstr>SIE 1</vt:lpstr>
      <vt:lpstr>EL 1</vt:lpstr>
      <vt:lpstr>UK 1</vt:lpstr>
      <vt:lpstr>UAS 1</vt:lpstr>
      <vt:lpstr>APK 1</vt:lpstr>
      <vt:lpstr>VENT 1</vt:lpstr>
      <vt:lpstr>'APK 1'!Print_Area</vt:lpstr>
      <vt:lpstr>'BS 1'!Print_Area</vt:lpstr>
      <vt:lpstr>'DEM 1'!Print_Area</vt:lpstr>
      <vt:lpstr>'EL 1'!Print_Area</vt:lpstr>
      <vt:lpstr>'GRID 1'!Print_Area</vt:lpstr>
      <vt:lpstr>'GRIES 1'!Print_Area</vt:lpstr>
      <vt:lpstr>'KOPS 1'!Print_Area</vt:lpstr>
      <vt:lpstr>'L D 1'!Print_Area</vt:lpstr>
      <vt:lpstr>PBK!Print_Area</vt:lpstr>
      <vt:lpstr>'SIE 1'!Print_Area</vt:lpstr>
      <vt:lpstr>'UAS 1'!Print_Area</vt:lpstr>
      <vt:lpstr>'UK 1'!Print_Area</vt:lpstr>
      <vt:lpstr>'VENT 1'!Print_Area</vt:lpstr>
      <vt:lpstr>'APK 1'!Print_Titles</vt:lpstr>
      <vt:lpstr>'BS 1'!Print_Titles</vt:lpstr>
      <vt:lpstr>'DEM 1'!Print_Titles</vt:lpstr>
      <vt:lpstr>'EL 1'!Print_Titles</vt:lpstr>
      <vt:lpstr>'GRID 1'!Print_Titles</vt:lpstr>
      <vt:lpstr>'GRIES 1'!Print_Titles</vt:lpstr>
      <vt:lpstr>'L D 1'!Print_Titles</vt:lpstr>
      <vt:lpstr>'SIE 1'!Print_Titles</vt:lpstr>
      <vt:lpstr>'UAS 1'!Print_Titles</vt:lpstr>
      <vt:lpstr>'UK 1'!Print_Titles</vt:lpstr>
      <vt:lpstr>'VENT 1'!Print_Titles</vt:lpstr>
    </vt:vector>
  </TitlesOfParts>
  <Company>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vudu</dc:creator>
  <cp:lastModifiedBy>Indra Soldāne</cp:lastModifiedBy>
  <cp:lastPrinted>2015-09-23T06:48:27Z</cp:lastPrinted>
  <dcterms:created xsi:type="dcterms:W3CDTF">2011-06-23T11:36:08Z</dcterms:created>
  <dcterms:modified xsi:type="dcterms:W3CDTF">2016-07-07T06:12:13Z</dcterms:modified>
</cp:coreProperties>
</file>