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Baseini" sheetId="1" r:id="rId1"/>
  </sheets>
  <definedNames>
    <definedName name="_xlnm.Print_Area" localSheetId="0">Baseini!$A$1:$C$64</definedName>
    <definedName name="_xlnm.Print_Titles" localSheetId="0">Baseini!$6:$6</definedName>
  </definedNames>
  <calcPr calcId="145621"/>
</workbook>
</file>

<file path=xl/calcChain.xml><?xml version="1.0" encoding="utf-8"?>
<calcChain xmlns="http://schemas.openxmlformats.org/spreadsheetml/2006/main">
  <c r="C54" i="1" l="1"/>
  <c r="C55" i="1" l="1"/>
  <c r="C8" i="1" l="1"/>
  <c r="C42" i="1"/>
  <c r="C49" i="1" l="1"/>
  <c r="C50" i="1" s="1"/>
  <c r="C27" i="1"/>
  <c r="C28" i="1" s="1"/>
  <c r="C36" i="1" l="1"/>
  <c r="C9" i="1"/>
  <c r="C21" i="1" s="1"/>
  <c r="C23" i="1" s="1"/>
  <c r="C37" i="1" l="1"/>
  <c r="C39" i="1" s="1"/>
  <c r="C40" i="1" s="1"/>
  <c r="C41" i="1" s="1"/>
  <c r="C43" i="1" s="1"/>
  <c r="C45" i="1" s="1"/>
  <c r="C46" i="1" s="1"/>
  <c r="C51" i="1" s="1"/>
  <c r="C53" i="1" s="1"/>
</calcChain>
</file>

<file path=xl/comments1.xml><?xml version="1.0" encoding="utf-8"?>
<comments xmlns="http://schemas.openxmlformats.org/spreadsheetml/2006/main">
  <authors>
    <author>Vineta Pēce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186"/>
          </rPr>
          <t>Vineta Pēce:</t>
        </r>
        <r>
          <rPr>
            <sz val="9"/>
            <color indexed="81"/>
            <rFont val="Tahoma"/>
            <family val="2"/>
            <charset val="186"/>
          </rPr>
          <t xml:space="preserve">
No štatu saraksta - kas attiecas uz baseinu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186"/>
          </rPr>
          <t>Vineta Pēce:</t>
        </r>
        <r>
          <rPr>
            <sz val="9"/>
            <color indexed="81"/>
            <rFont val="Tahoma"/>
            <family val="2"/>
            <charset val="186"/>
          </rPr>
          <t xml:space="preserve">
Pieņemot, ka vienā celiņā ir 10 bērni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186"/>
          </rPr>
          <t>Vineta Pēce:</t>
        </r>
        <r>
          <rPr>
            <sz val="9"/>
            <color indexed="81"/>
            <rFont val="Tahoma"/>
            <family val="2"/>
            <charset val="186"/>
          </rPr>
          <t xml:space="preserve">
Pieņemot, ka vienā celiņā ir 10 bērni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186"/>
          </rPr>
          <t>Vineta Pēce:</t>
        </r>
        <r>
          <rPr>
            <sz val="9"/>
            <color indexed="81"/>
            <rFont val="Tahoma"/>
            <family val="2"/>
            <charset val="186"/>
          </rPr>
          <t xml:space="preserve">
Pieņemot, ka vienā celiņā ir 10 bērni</t>
        </r>
      </text>
    </comment>
  </commentList>
</comments>
</file>

<file path=xl/sharedStrings.xml><?xml version="1.0" encoding="utf-8"?>
<sst xmlns="http://schemas.openxmlformats.org/spreadsheetml/2006/main" count="57" uniqueCount="56">
  <si>
    <t>EKK</t>
  </si>
  <si>
    <t>Nosaukums</t>
  </si>
  <si>
    <t>Tiešās izmaksas (Tizm)</t>
  </si>
  <si>
    <t>Iestāžu darbinieku mēnešalga (tehniskais strādnieks, palīgstrādnieks, sētnieks, apkopēja, ēkas un teritorijas uzraugs)</t>
  </si>
  <si>
    <t>Darba devēja valsts sociālās apdrošināšanas obligātās iemaksas (tehniskais strādnieks, palīgstrādnieks, sētnieks, apkopēja, ēkas un teritorijas uzraugs)</t>
  </si>
  <si>
    <t>Izdevumi par apkuri</t>
  </si>
  <si>
    <t>Izdevumi par ūdeni un kanalizāciju</t>
  </si>
  <si>
    <t>Izdevumi par elektroenerģiju</t>
  </si>
  <si>
    <t>Izdevumi par pārējiem komunālajiem pakalpojumiem</t>
  </si>
  <si>
    <t>Ēku, būvju un telpu kārtējais remonts (2,5% apmērā)</t>
  </si>
  <si>
    <t>Iekārtas, inventāra un aparatūras remonts, tehniskā apkalpošana</t>
  </si>
  <si>
    <t>Ēku, būvju un telpu uzturēšana</t>
  </si>
  <si>
    <t>Ēkas apdrošināšana</t>
  </si>
  <si>
    <t>Zemes noma</t>
  </si>
  <si>
    <t>Kārtējā remonta un iestāžu uzturēšanas materiāli</t>
  </si>
  <si>
    <t>Kapitālais remonts un rekonstrukcija  (2,5% apmērā)</t>
  </si>
  <si>
    <t>Tizm, gadā</t>
  </si>
  <si>
    <r>
      <t>Kopējā telpu platība, m</t>
    </r>
    <r>
      <rPr>
        <vertAlign val="superscript"/>
        <sz val="10"/>
        <rFont val="Times New Roman"/>
        <family val="1"/>
        <charset val="186"/>
      </rPr>
      <t>2</t>
    </r>
  </si>
  <si>
    <r>
      <t>Tizm uz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>, EUR/gadā</t>
    </r>
  </si>
  <si>
    <r>
      <t>Tiešās izmaksas mēnesī uz 1 m</t>
    </r>
    <r>
      <rPr>
        <vertAlign val="superscript"/>
        <sz val="10"/>
        <rFont val="Times New Roman"/>
        <family val="1"/>
        <charset val="186"/>
      </rPr>
      <t>2</t>
    </r>
  </si>
  <si>
    <t>Netiešās izmaksas (Nizm)</t>
  </si>
  <si>
    <t>Administrācijas izdevumi:</t>
  </si>
  <si>
    <t>Iestāžu darbinieku mēnešalga (administrācija - vadītāja vietn.saimn.darbā, sekretāre)</t>
  </si>
  <si>
    <t>Darba devēja valsts sociālās apdrošināšanas obligātās iemaksas (administrācija - dir. vietn.saimn.darbā, sekretāre)</t>
  </si>
  <si>
    <t>Pārējie sakaru pakalpojumi</t>
  </si>
  <si>
    <t>Pārējie iestādes administratīvie izdevumi</t>
  </si>
  <si>
    <t>Apdrošināšanas izdevumi (bez ēkas apdrošināšanas)</t>
  </si>
  <si>
    <t>Pārējie remontdarbu un iestāžu uzturēšanas pakalpojumi</t>
  </si>
  <si>
    <t>Ēku, telpu īre un noma</t>
  </si>
  <si>
    <t>Biroja preces</t>
  </si>
  <si>
    <t>Inventārs</t>
  </si>
  <si>
    <t>KOPĀ</t>
  </si>
  <si>
    <r>
      <t>Koeficients</t>
    </r>
    <r>
      <rPr>
        <sz val="10"/>
        <rFont val="Times New Roman"/>
        <family val="1"/>
        <charset val="186"/>
      </rPr>
      <t xml:space="preserve"> (īpatsvars)</t>
    </r>
  </si>
  <si>
    <r>
      <t>Nizm uz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>, EUR/gadā</t>
    </r>
  </si>
  <si>
    <r>
      <t>Tizm + Nizm uz 1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gadā</t>
    </r>
  </si>
  <si>
    <r>
      <t>Maksa par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 xml:space="preserve"> mēnesī </t>
    </r>
    <r>
      <rPr>
        <sz val="10"/>
        <rFont val="Times New Roman"/>
        <family val="1"/>
        <charset val="186"/>
      </rPr>
      <t>(bez PVN), EUR</t>
    </r>
  </si>
  <si>
    <t>telpas platība</t>
  </si>
  <si>
    <t>mēnesī maksā</t>
  </si>
  <si>
    <t>h/mēn.</t>
  </si>
  <si>
    <t xml:space="preserve"> Peldbaseina 1 stundas maksa (bez PVN), EUR</t>
  </si>
  <si>
    <r>
      <rPr>
        <i/>
        <sz val="11"/>
        <rFont val="Times New Roman"/>
        <family val="1"/>
        <charset val="186"/>
      </rPr>
      <t>Peldbaseina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celiņa*</t>
    </r>
    <r>
      <rPr>
        <sz val="11"/>
        <rFont val="Times New Roman"/>
        <family val="1"/>
        <charset val="186"/>
      </rPr>
      <t xml:space="preserve"> 1 stundas maksa (bez PVN), EUR</t>
    </r>
  </si>
  <si>
    <t>-</t>
  </si>
  <si>
    <r>
      <t xml:space="preserve">VSAOI (23,59%), </t>
    </r>
    <r>
      <rPr>
        <i/>
        <sz val="11"/>
        <rFont val="Times New Roman"/>
        <family val="1"/>
        <charset val="186"/>
      </rPr>
      <t>euro</t>
    </r>
  </si>
  <si>
    <t>1 stundas maksa par trenera pakalpojumiem (bez PVN), EUR</t>
  </si>
  <si>
    <t>Peldbaseina celiņa 1 stundas maksa ar trenera pakalpojumiem (bez PVN), EUR</t>
  </si>
  <si>
    <t>Peldbaseina (bez celiņiem) 1 stundas maksa ar trenera pakalpojumiem (bez PVN), EUR</t>
  </si>
  <si>
    <t>Sagatavoja                                                                    V. Pēce</t>
  </si>
  <si>
    <r>
      <t xml:space="preserve">Peldbaseina apmeklējuma vienas stundas maksa </t>
    </r>
    <r>
      <rPr>
        <u/>
        <sz val="11"/>
        <rFont val="Times New Roman"/>
        <family val="1"/>
        <charset val="186"/>
      </rPr>
      <t>vienam vecākam ar bērnu līdz sešu gadu vecumam</t>
    </r>
    <r>
      <rPr>
        <sz val="11"/>
        <rFont val="Times New Roman"/>
        <family val="1"/>
        <charset val="186"/>
      </rPr>
      <t xml:space="preserve"> ar trenera pakalpojumiem (bez PVN), EUR</t>
    </r>
  </si>
  <si>
    <t>Tel. 63012469</t>
  </si>
  <si>
    <r>
      <t>Peldbaseina apmeklējuma vienas stundas maksa</t>
    </r>
    <r>
      <rPr>
        <u/>
        <sz val="11"/>
        <rFont val="Times New Roman"/>
        <family val="1"/>
        <charset val="186"/>
      </rPr>
      <t xml:space="preserve"> vienam bērnam</t>
    </r>
    <r>
      <rPr>
        <sz val="11"/>
        <rFont val="Times New Roman"/>
        <family val="1"/>
        <charset val="186"/>
      </rPr>
      <t xml:space="preserve"> ar trenera pakalpojumiem (bez PVN), EUR</t>
    </r>
  </si>
  <si>
    <r>
      <t xml:space="preserve">Peldētapmācības trenera - instruktora alga, </t>
    </r>
    <r>
      <rPr>
        <i/>
        <sz val="11"/>
        <rFont val="Times New Roman"/>
        <family val="1"/>
        <charset val="186"/>
      </rPr>
      <t>euro</t>
    </r>
  </si>
  <si>
    <r>
      <t xml:space="preserve">Peldbaseina </t>
    </r>
    <r>
      <rPr>
        <u/>
        <sz val="11"/>
        <rFont val="Times New Roman"/>
        <family val="1"/>
        <charset val="186"/>
      </rPr>
      <t>celiņa</t>
    </r>
    <r>
      <rPr>
        <sz val="11"/>
        <rFont val="Times New Roman"/>
        <family val="1"/>
        <charset val="186"/>
      </rPr>
      <t xml:space="preserve"> vienas stundas nomas maksa</t>
    </r>
    <r>
      <rPr>
        <u/>
        <sz val="11"/>
        <rFont val="Times New Roman"/>
        <family val="1"/>
        <charset val="186"/>
      </rPr>
      <t xml:space="preserve"> (maksimālais personu skaits – 12)</t>
    </r>
    <r>
      <rPr>
        <sz val="11"/>
        <rFont val="Times New Roman"/>
        <family val="1"/>
        <charset val="186"/>
      </rPr>
      <t xml:space="preserve"> (bez PVN), EUR</t>
    </r>
  </si>
  <si>
    <t xml:space="preserve">Īstermiņa telpu nomas maksas aprēķins Jelgavas pilsētas pašvaldības pirmsskolas izglītības iestādē </t>
  </si>
  <si>
    <t>Summa, euro</t>
  </si>
  <si>
    <t>(pamatojoties uz 08.06.2010. Ministru kabineta noteikumiem Nr. 515 "Noteikumi par valsts un pašvaldību mantas iznomāšanas kārtību, nomas maksas noteikšanas metodiku un nomas līguma tipveida nosacījumiem")</t>
  </si>
  <si>
    <t>JIP_auza_03_p_02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</si>
</sst>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Ls&quot;\ * #,##0.00_-;\-&quot;Ls&quot;\ * #,##0.00_-;_-&quot;Ls&quot;\ * &quot;-&quot;??_-;_-@_-"/>
  </numFmts>
  <fonts count="17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u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 wrapText="1"/>
    </xf>
    <xf numFmtId="0" fontId="2" fillId="0" borderId="9" xfId="1" applyBorder="1"/>
    <xf numFmtId="0" fontId="2" fillId="0" borderId="0" xfId="1" applyBorder="1"/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right" vertical="center"/>
    </xf>
    <xf numFmtId="2" fontId="10" fillId="0" borderId="0" xfId="1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3" fontId="8" fillId="0" borderId="18" xfId="1" applyNumberFormat="1" applyFont="1" applyFill="1" applyBorder="1" applyAlignment="1">
      <alignment horizontal="center" vertical="center"/>
    </xf>
    <xf numFmtId="0" fontId="2" fillId="0" borderId="0" xfId="1" applyFont="1"/>
    <xf numFmtId="0" fontId="2" fillId="0" borderId="0" xfId="1" applyFont="1" applyBorder="1"/>
    <xf numFmtId="4" fontId="10" fillId="0" borderId="5" xfId="1" applyNumberFormat="1" applyFont="1" applyFill="1" applyBorder="1" applyAlignment="1">
      <alignment horizontal="center" vertical="center"/>
    </xf>
    <xf numFmtId="0" fontId="12" fillId="0" borderId="0" xfId="1" applyFont="1"/>
    <xf numFmtId="0" fontId="7" fillId="0" borderId="23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horizontal="center" vertical="center"/>
    </xf>
    <xf numFmtId="4" fontId="10" fillId="0" borderId="11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10" fillId="0" borderId="18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7" fillId="0" borderId="23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10" xfId="1" applyBorder="1"/>
    <xf numFmtId="0" fontId="8" fillId="0" borderId="11" xfId="1" applyFont="1" applyBorder="1" applyAlignment="1">
      <alignment horizontal="right" vertical="center"/>
    </xf>
    <xf numFmtId="4" fontId="8" fillId="0" borderId="11" xfId="1" applyNumberFormat="1" applyFont="1" applyBorder="1" applyAlignment="1">
      <alignment horizontal="center" vertical="center"/>
    </xf>
    <xf numFmtId="0" fontId="8" fillId="0" borderId="11" xfId="1" applyFont="1" applyFill="1" applyBorder="1" applyAlignment="1">
      <alignment horizontal="right" vertical="center"/>
    </xf>
    <xf numFmtId="0" fontId="4" fillId="0" borderId="12" xfId="1" applyFont="1" applyBorder="1"/>
    <xf numFmtId="0" fontId="8" fillId="0" borderId="13" xfId="1" applyFont="1" applyFill="1" applyBorder="1" applyAlignment="1">
      <alignment horizontal="right" vertical="center"/>
    </xf>
    <xf numFmtId="4" fontId="8" fillId="0" borderId="13" xfId="1" applyNumberFormat="1" applyFont="1" applyFill="1" applyBorder="1" applyAlignment="1">
      <alignment horizontal="center" vertical="center"/>
    </xf>
    <xf numFmtId="0" fontId="4" fillId="3" borderId="11" xfId="1" applyFont="1" applyFill="1" applyBorder="1"/>
    <xf numFmtId="0" fontId="8" fillId="3" borderId="13" xfId="1" applyFont="1" applyFill="1" applyBorder="1" applyAlignment="1">
      <alignment horizontal="right" vertical="center"/>
    </xf>
    <xf numFmtId="0" fontId="4" fillId="0" borderId="25" xfId="1" applyFont="1" applyBorder="1"/>
    <xf numFmtId="0" fontId="8" fillId="0" borderId="25" xfId="1" applyFont="1" applyFill="1" applyBorder="1" applyAlignment="1">
      <alignment horizontal="right" vertical="center"/>
    </xf>
    <xf numFmtId="0" fontId="2" fillId="0" borderId="11" xfId="1" applyBorder="1"/>
    <xf numFmtId="0" fontId="2" fillId="0" borderId="11" xfId="1" applyBorder="1" applyAlignment="1">
      <alignment horizontal="center"/>
    </xf>
    <xf numFmtId="0" fontId="8" fillId="0" borderId="11" xfId="1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center" vertical="center"/>
    </xf>
    <xf numFmtId="0" fontId="2" fillId="3" borderId="11" xfId="1" applyFill="1" applyBorder="1"/>
    <xf numFmtId="0" fontId="8" fillId="3" borderId="11" xfId="1" applyFont="1" applyFill="1" applyBorder="1" applyAlignment="1">
      <alignment horizontal="right" vertical="center" wrapText="1"/>
    </xf>
    <xf numFmtId="2" fontId="8" fillId="3" borderId="11" xfId="1" applyNumberFormat="1" applyFont="1" applyFill="1" applyBorder="1" applyAlignment="1">
      <alignment horizontal="center" vertical="center"/>
    </xf>
    <xf numFmtId="0" fontId="4" fillId="0" borderId="0" xfId="1" applyFont="1"/>
    <xf numFmtId="4" fontId="8" fillId="3" borderId="13" xfId="1" applyNumberFormat="1" applyFont="1" applyFill="1" applyBorder="1" applyAlignment="1">
      <alignment horizontal="center" vertical="center"/>
    </xf>
    <xf numFmtId="4" fontId="8" fillId="0" borderId="29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23" xfId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28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 wrapText="1" indent="2"/>
    </xf>
    <xf numFmtId="0" fontId="5" fillId="0" borderId="25" xfId="1" applyFont="1" applyFill="1" applyBorder="1" applyAlignment="1">
      <alignment horizontal="left" vertical="center" wrapText="1" indent="2"/>
    </xf>
    <xf numFmtId="0" fontId="5" fillId="0" borderId="24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5" fillId="0" borderId="7" xfId="1" applyNumberFormat="1" applyFont="1" applyBorder="1" applyAlignment="1">
      <alignment horizontal="left" vertical="center" indent="2"/>
    </xf>
    <xf numFmtId="0" fontId="5" fillId="0" borderId="8" xfId="1" applyNumberFormat="1" applyFont="1" applyBorder="1" applyAlignment="1">
      <alignment horizontal="left" vertical="center" indent="2"/>
    </xf>
    <xf numFmtId="0" fontId="7" fillId="0" borderId="16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</cellXfs>
  <cellStyles count="5">
    <cellStyle name="Normal_Book1" xfId="1"/>
    <cellStyle name="Parasts" xfId="0" builtinId="0"/>
    <cellStyle name="Parasts 2" xfId="2"/>
    <cellStyle name="Parasts 2 2" xfId="3"/>
    <cellStyle name="Valū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P60"/>
  <sheetViews>
    <sheetView tabSelected="1" zoomScaleNormal="100" workbookViewId="0">
      <selection sqref="A1:C1"/>
    </sheetView>
  </sheetViews>
  <sheetFormatPr defaultRowHeight="12.75" outlineLevelRow="1" x14ac:dyDescent="0.2"/>
  <cols>
    <col min="1" max="1" width="5.28515625" style="1" customWidth="1"/>
    <col min="2" max="2" width="53.140625" style="1" customWidth="1"/>
    <col min="3" max="3" width="19.7109375" style="1" customWidth="1"/>
    <col min="4" max="4" width="9.140625" style="1"/>
    <col min="5" max="5" width="12.42578125" style="1" customWidth="1"/>
    <col min="6" max="6" width="14.140625" style="1" customWidth="1"/>
    <col min="7" max="16384" width="9.140625" style="1"/>
  </cols>
  <sheetData>
    <row r="1" spans="1:16" ht="34.5" customHeight="1" x14ac:dyDescent="0.2">
      <c r="A1" s="77" t="s">
        <v>52</v>
      </c>
      <c r="B1" s="77"/>
      <c r="C1" s="77"/>
    </row>
    <row r="2" spans="1:16" ht="56.25" customHeight="1" x14ac:dyDescent="0.2">
      <c r="A2" s="78" t="s">
        <v>54</v>
      </c>
      <c r="B2" s="78"/>
      <c r="C2" s="78"/>
    </row>
    <row r="3" spans="1:16" ht="15.75" x14ac:dyDescent="0.2">
      <c r="A3" s="2"/>
      <c r="B3" s="2"/>
    </row>
    <row r="4" spans="1:16" ht="16.5" thickBot="1" x14ac:dyDescent="0.25">
      <c r="A4" s="79"/>
      <c r="B4" s="79"/>
      <c r="C4" s="80"/>
    </row>
    <row r="5" spans="1:16" ht="23.25" customHeight="1" x14ac:dyDescent="0.2">
      <c r="A5" s="81" t="s">
        <v>0</v>
      </c>
      <c r="B5" s="83" t="s">
        <v>1</v>
      </c>
      <c r="C5" s="85" t="s">
        <v>53</v>
      </c>
    </row>
    <row r="6" spans="1:16" ht="32.25" customHeight="1" thickBot="1" x14ac:dyDescent="0.25">
      <c r="A6" s="82"/>
      <c r="B6" s="84"/>
      <c r="C6" s="86"/>
    </row>
    <row r="7" spans="1:16" ht="15.75" customHeight="1" x14ac:dyDescent="0.2">
      <c r="A7" s="97" t="s">
        <v>2</v>
      </c>
      <c r="B7" s="98"/>
      <c r="C7" s="3"/>
      <c r="H7" s="4"/>
      <c r="I7" s="4"/>
      <c r="J7" s="4"/>
      <c r="K7" s="4"/>
      <c r="L7" s="4"/>
      <c r="M7" s="4"/>
      <c r="N7" s="4"/>
      <c r="O7" s="4"/>
      <c r="P7" s="4"/>
    </row>
    <row r="8" spans="1:16" ht="32.25" customHeight="1" x14ac:dyDescent="0.2">
      <c r="A8" s="5">
        <v>11191</v>
      </c>
      <c r="B8" s="6" t="s">
        <v>3</v>
      </c>
      <c r="C8" s="7">
        <f>(1080+720+427+421+435+413)*12</f>
        <v>41952</v>
      </c>
      <c r="H8" s="4"/>
      <c r="I8" s="4"/>
      <c r="J8" s="4"/>
      <c r="K8" s="4"/>
      <c r="L8" s="4"/>
      <c r="M8" s="4"/>
      <c r="N8" s="4"/>
      <c r="O8" s="4"/>
      <c r="P8" s="4"/>
    </row>
    <row r="9" spans="1:16" ht="39" customHeight="1" x14ac:dyDescent="0.2">
      <c r="A9" s="5">
        <v>1210</v>
      </c>
      <c r="B9" s="6" t="s">
        <v>4</v>
      </c>
      <c r="C9" s="7">
        <f>C8*23.59%</f>
        <v>9896.4768000000004</v>
      </c>
      <c r="H9" s="4"/>
      <c r="I9" s="4"/>
      <c r="J9" s="4"/>
      <c r="K9" s="4"/>
      <c r="L9" s="4"/>
      <c r="M9" s="4"/>
      <c r="N9" s="4"/>
      <c r="O9" s="4"/>
      <c r="P9" s="4"/>
    </row>
    <row r="10" spans="1:16" ht="21" customHeight="1" x14ac:dyDescent="0.25">
      <c r="A10" s="9">
        <v>2221</v>
      </c>
      <c r="B10" s="10" t="s">
        <v>5</v>
      </c>
      <c r="C10" s="7">
        <v>54000</v>
      </c>
      <c r="H10" s="4"/>
      <c r="I10" s="11"/>
      <c r="J10" s="12"/>
      <c r="K10" s="12"/>
      <c r="L10" s="12"/>
      <c r="M10" s="12"/>
      <c r="N10" s="12"/>
      <c r="O10" s="13"/>
      <c r="P10" s="4"/>
    </row>
    <row r="11" spans="1:16" ht="21.75" customHeight="1" x14ac:dyDescent="0.25">
      <c r="A11" s="9">
        <v>2222</v>
      </c>
      <c r="B11" s="10" t="s">
        <v>6</v>
      </c>
      <c r="C11" s="7">
        <v>18000</v>
      </c>
      <c r="H11" s="4"/>
      <c r="I11" s="14"/>
      <c r="J11" s="12"/>
      <c r="K11" s="12"/>
      <c r="L11" s="12"/>
      <c r="M11" s="15"/>
      <c r="N11" s="15"/>
      <c r="O11" s="16"/>
      <c r="P11" s="4"/>
    </row>
    <row r="12" spans="1:16" ht="22.5" customHeight="1" x14ac:dyDescent="0.25">
      <c r="A12" s="9">
        <v>2223</v>
      </c>
      <c r="B12" s="10" t="s">
        <v>7</v>
      </c>
      <c r="C12" s="7">
        <v>18500</v>
      </c>
      <c r="H12" s="4"/>
      <c r="I12" s="14"/>
      <c r="J12" s="12"/>
      <c r="K12" s="12"/>
      <c r="L12" s="12"/>
      <c r="M12" s="15"/>
      <c r="N12" s="15"/>
      <c r="O12" s="16"/>
      <c r="P12" s="4"/>
    </row>
    <row r="13" spans="1:16" ht="20.25" customHeight="1" x14ac:dyDescent="0.25">
      <c r="A13" s="9">
        <v>2229</v>
      </c>
      <c r="B13" s="10" t="s">
        <v>8</v>
      </c>
      <c r="C13" s="7">
        <v>2500</v>
      </c>
      <c r="H13" s="4"/>
      <c r="I13" s="14"/>
      <c r="J13" s="12"/>
      <c r="K13" s="12"/>
      <c r="L13" s="12"/>
      <c r="M13" s="15"/>
      <c r="N13" s="15"/>
      <c r="O13" s="16"/>
      <c r="P13" s="4"/>
    </row>
    <row r="14" spans="1:16" ht="15" x14ac:dyDescent="0.2">
      <c r="A14" s="9">
        <v>2241</v>
      </c>
      <c r="B14" s="10" t="s">
        <v>9</v>
      </c>
      <c r="C14" s="7">
        <v>0</v>
      </c>
      <c r="H14" s="4"/>
      <c r="I14" s="17"/>
      <c r="J14" s="18"/>
      <c r="K14" s="18"/>
      <c r="L14" s="18"/>
      <c r="M14" s="18"/>
      <c r="N14" s="18"/>
      <c r="O14" s="18"/>
      <c r="P14" s="4"/>
    </row>
    <row r="15" spans="1:16" ht="15" x14ac:dyDescent="0.2">
      <c r="A15" s="19">
        <v>2243</v>
      </c>
      <c r="B15" s="20" t="s">
        <v>10</v>
      </c>
      <c r="C15" s="7">
        <v>12000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ht="15" x14ac:dyDescent="0.2">
      <c r="A16" s="21">
        <v>2244</v>
      </c>
      <c r="B16" s="22" t="s">
        <v>11</v>
      </c>
      <c r="C16" s="7">
        <v>2350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ht="15" x14ac:dyDescent="0.2">
      <c r="A17" s="23">
        <v>2247</v>
      </c>
      <c r="B17" s="24" t="s">
        <v>12</v>
      </c>
      <c r="C17" s="7">
        <v>325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ht="15" x14ac:dyDescent="0.2">
      <c r="A18" s="23">
        <v>2263</v>
      </c>
      <c r="B18" s="24" t="s">
        <v>13</v>
      </c>
      <c r="C18" s="7"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ht="15" x14ac:dyDescent="0.2">
      <c r="A19" s="9">
        <v>2350</v>
      </c>
      <c r="B19" s="10" t="s">
        <v>14</v>
      </c>
      <c r="C19" s="7">
        <v>16200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 x14ac:dyDescent="0.25">
      <c r="A20" s="25">
        <v>5250</v>
      </c>
      <c r="B20" s="26" t="s">
        <v>15</v>
      </c>
      <c r="C20" s="7">
        <v>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28" customFormat="1" ht="15.75" thickBot="1" x14ac:dyDescent="0.25">
      <c r="A21" s="99" t="s">
        <v>16</v>
      </c>
      <c r="B21" s="100"/>
      <c r="C21" s="27">
        <f t="shared" ref="C21" si="0">SUM(C8:C20)</f>
        <v>175723.4768</v>
      </c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5.75" x14ac:dyDescent="0.2">
      <c r="A22" s="101" t="s">
        <v>17</v>
      </c>
      <c r="B22" s="102"/>
      <c r="C22" s="8">
        <v>3082.7</v>
      </c>
    </row>
    <row r="23" spans="1:16" s="31" customFormat="1" ht="16.5" thickBot="1" x14ac:dyDescent="0.25">
      <c r="A23" s="103" t="s">
        <v>18</v>
      </c>
      <c r="B23" s="104"/>
      <c r="C23" s="30">
        <f t="shared" ref="C23" si="1">C21/C22</f>
        <v>57.003106627307233</v>
      </c>
    </row>
    <row r="24" spans="1:16" s="28" customFormat="1" ht="15" hidden="1" outlineLevel="1" x14ac:dyDescent="0.2">
      <c r="A24" s="66" t="s">
        <v>19</v>
      </c>
      <c r="B24" s="67"/>
      <c r="C24" s="8"/>
    </row>
    <row r="25" spans="1:16" s="28" customFormat="1" ht="15.75" customHeight="1" collapsed="1" x14ac:dyDescent="0.2">
      <c r="A25" s="87" t="s">
        <v>20</v>
      </c>
      <c r="B25" s="88"/>
      <c r="C25" s="8"/>
    </row>
    <row r="26" spans="1:16" s="28" customFormat="1" ht="15" customHeight="1" x14ac:dyDescent="0.2">
      <c r="A26" s="89" t="s">
        <v>21</v>
      </c>
      <c r="B26" s="90"/>
      <c r="C26" s="8"/>
    </row>
    <row r="27" spans="1:16" s="28" customFormat="1" ht="25.5" x14ac:dyDescent="0.2">
      <c r="A27" s="32">
        <v>11191</v>
      </c>
      <c r="B27" s="33" t="s">
        <v>22</v>
      </c>
      <c r="C27" s="7">
        <f>(527+360)*12</f>
        <v>10644</v>
      </c>
    </row>
    <row r="28" spans="1:16" s="28" customFormat="1" ht="25.5" x14ac:dyDescent="0.2">
      <c r="A28" s="5">
        <v>1210</v>
      </c>
      <c r="B28" s="6" t="s">
        <v>23</v>
      </c>
      <c r="C28" s="7">
        <f>C27*23.59%</f>
        <v>2510.9196000000002</v>
      </c>
    </row>
    <row r="29" spans="1:16" s="28" customFormat="1" ht="15" x14ac:dyDescent="0.2">
      <c r="A29" s="5">
        <v>2219</v>
      </c>
      <c r="B29" s="6" t="s">
        <v>24</v>
      </c>
      <c r="C29" s="7">
        <v>1500</v>
      </c>
    </row>
    <row r="30" spans="1:16" s="28" customFormat="1" ht="15" x14ac:dyDescent="0.2">
      <c r="A30" s="5">
        <v>2239</v>
      </c>
      <c r="B30" s="6" t="s">
        <v>25</v>
      </c>
      <c r="C30" s="7">
        <v>300</v>
      </c>
    </row>
    <row r="31" spans="1:16" s="28" customFormat="1" ht="15" x14ac:dyDescent="0.2">
      <c r="A31" s="5">
        <v>2247</v>
      </c>
      <c r="B31" s="6" t="s">
        <v>26</v>
      </c>
      <c r="C31" s="7">
        <v>0</v>
      </c>
    </row>
    <row r="32" spans="1:16" s="28" customFormat="1" ht="15" x14ac:dyDescent="0.2">
      <c r="A32" s="5">
        <v>2249</v>
      </c>
      <c r="B32" s="6" t="s">
        <v>27</v>
      </c>
      <c r="C32" s="7">
        <v>10900</v>
      </c>
    </row>
    <row r="33" spans="1:3" s="28" customFormat="1" ht="15" x14ac:dyDescent="0.2">
      <c r="A33" s="5">
        <v>2261</v>
      </c>
      <c r="B33" s="6" t="s">
        <v>28</v>
      </c>
      <c r="C33" s="7">
        <v>0</v>
      </c>
    </row>
    <row r="34" spans="1:3" s="28" customFormat="1" ht="15" x14ac:dyDescent="0.2">
      <c r="A34" s="5">
        <v>2311</v>
      </c>
      <c r="B34" s="6" t="s">
        <v>29</v>
      </c>
      <c r="C34" s="7">
        <v>4000</v>
      </c>
    </row>
    <row r="35" spans="1:3" s="28" customFormat="1" ht="15.75" thickBot="1" x14ac:dyDescent="0.25">
      <c r="A35" s="34">
        <v>2312</v>
      </c>
      <c r="B35" s="35" t="s">
        <v>30</v>
      </c>
      <c r="C35" s="7">
        <v>11000</v>
      </c>
    </row>
    <row r="36" spans="1:3" s="28" customFormat="1" ht="15.75" thickBot="1" x14ac:dyDescent="0.25">
      <c r="A36" s="91" t="s">
        <v>31</v>
      </c>
      <c r="B36" s="92"/>
      <c r="C36" s="27">
        <f t="shared" ref="C36" si="2">SUM(C27:C35)</f>
        <v>40854.919600000001</v>
      </c>
    </row>
    <row r="37" spans="1:3" s="28" customFormat="1" ht="15" x14ac:dyDescent="0.2">
      <c r="A37" s="93" t="s">
        <v>32</v>
      </c>
      <c r="B37" s="94"/>
      <c r="C37" s="36">
        <f>ROUND((C8+C9+C27+C28)/408616,3)</f>
        <v>0.159</v>
      </c>
    </row>
    <row r="38" spans="1:3" s="28" customFormat="1" ht="15.75" x14ac:dyDescent="0.2">
      <c r="A38" s="95" t="s">
        <v>17</v>
      </c>
      <c r="B38" s="96"/>
      <c r="C38" s="8">
        <v>3082.7</v>
      </c>
    </row>
    <row r="39" spans="1:3" s="31" customFormat="1" ht="14.25" x14ac:dyDescent="0.2">
      <c r="A39" s="75" t="s">
        <v>33</v>
      </c>
      <c r="B39" s="76"/>
      <c r="C39" s="37">
        <f t="shared" ref="C39" si="3">C36*C37/C38</f>
        <v>2.1072216616602333</v>
      </c>
    </row>
    <row r="40" spans="1:3" ht="16.5" thickBot="1" x14ac:dyDescent="0.25">
      <c r="A40" s="73" t="s">
        <v>34</v>
      </c>
      <c r="B40" s="74"/>
      <c r="C40" s="38">
        <f t="shared" ref="C40" si="4">C23+C39</f>
        <v>59.110328288967466</v>
      </c>
    </row>
    <row r="41" spans="1:3" s="40" customFormat="1" ht="16.5" thickBot="1" x14ac:dyDescent="0.3">
      <c r="A41" s="68" t="s">
        <v>35</v>
      </c>
      <c r="B41" s="69"/>
      <c r="C41" s="39">
        <f t="shared" ref="C41" si="5">ROUND(C40/12,2)</f>
        <v>4.93</v>
      </c>
    </row>
    <row r="42" spans="1:3" s="43" customFormat="1" ht="15" x14ac:dyDescent="0.25">
      <c r="A42" s="41"/>
      <c r="B42" s="42" t="s">
        <v>36</v>
      </c>
      <c r="C42" s="46">
        <f>264.6+22.9+22.9</f>
        <v>310.39999999999998</v>
      </c>
    </row>
    <row r="43" spans="1:3" ht="15" x14ac:dyDescent="0.2">
      <c r="A43" s="44"/>
      <c r="B43" s="45" t="s">
        <v>37</v>
      </c>
      <c r="C43" s="46">
        <f t="shared" ref="C43" si="6">ROUND(C41*C42,2)</f>
        <v>1530.27</v>
      </c>
    </row>
    <row r="44" spans="1:3" ht="15" x14ac:dyDescent="0.2">
      <c r="A44" s="44"/>
      <c r="B44" s="47" t="s">
        <v>38</v>
      </c>
      <c r="C44" s="7">
        <v>24</v>
      </c>
    </row>
    <row r="45" spans="1:3" s="4" customFormat="1" ht="15.75" hidden="1" x14ac:dyDescent="0.25">
      <c r="A45" s="48"/>
      <c r="B45" s="49" t="s">
        <v>39</v>
      </c>
      <c r="C45" s="50">
        <f t="shared" ref="C45" si="7">ROUND(C43/C44,2)</f>
        <v>63.76</v>
      </c>
    </row>
    <row r="46" spans="1:3" s="4" customFormat="1" ht="15.75" hidden="1" x14ac:dyDescent="0.25">
      <c r="A46" s="51"/>
      <c r="B46" s="52" t="s">
        <v>40</v>
      </c>
      <c r="C46" s="63">
        <f>C45/4</f>
        <v>15.94</v>
      </c>
    </row>
    <row r="47" spans="1:3" s="4" customFormat="1" ht="15.75" x14ac:dyDescent="0.25">
      <c r="A47" s="53"/>
      <c r="B47" s="54"/>
      <c r="C47" s="64"/>
    </row>
    <row r="48" spans="1:3" ht="15" x14ac:dyDescent="0.2">
      <c r="A48" s="55"/>
      <c r="B48" s="49" t="s">
        <v>50</v>
      </c>
      <c r="C48" s="50">
        <v>600</v>
      </c>
    </row>
    <row r="49" spans="1:3" ht="15" x14ac:dyDescent="0.2">
      <c r="A49" s="55"/>
      <c r="B49" s="49" t="s">
        <v>42</v>
      </c>
      <c r="C49" s="50">
        <f>C48*0.2359</f>
        <v>141.54</v>
      </c>
    </row>
    <row r="50" spans="1:3" ht="15.75" customHeight="1" x14ac:dyDescent="0.2">
      <c r="A50" s="56"/>
      <c r="B50" s="49" t="s">
        <v>43</v>
      </c>
      <c r="C50" s="50">
        <f>(C48+C49)/(21*4)</f>
        <v>8.8278571428571428</v>
      </c>
    </row>
    <row r="51" spans="1:3" ht="30" x14ac:dyDescent="0.2">
      <c r="A51" s="55"/>
      <c r="B51" s="57" t="s">
        <v>44</v>
      </c>
      <c r="C51" s="58">
        <f>C50+C46</f>
        <v>24.767857142857142</v>
      </c>
    </row>
    <row r="52" spans="1:3" ht="30" x14ac:dyDescent="0.2">
      <c r="A52" s="55"/>
      <c r="B52" s="57" t="s">
        <v>45</v>
      </c>
      <c r="C52" s="58" t="s">
        <v>41</v>
      </c>
    </row>
    <row r="53" spans="1:3" ht="36.75" customHeight="1" x14ac:dyDescent="0.2">
      <c r="A53" s="59"/>
      <c r="B53" s="60" t="s">
        <v>49</v>
      </c>
      <c r="C53" s="61">
        <f>C51/10</f>
        <v>2.4767857142857141</v>
      </c>
    </row>
    <row r="54" spans="1:3" ht="45" x14ac:dyDescent="0.2">
      <c r="A54" s="59"/>
      <c r="B54" s="60" t="s">
        <v>47</v>
      </c>
      <c r="C54" s="61">
        <f>2*2.48</f>
        <v>4.96</v>
      </c>
    </row>
    <row r="55" spans="1:3" ht="30" x14ac:dyDescent="0.2">
      <c r="A55" s="59"/>
      <c r="B55" s="60" t="s">
        <v>51</v>
      </c>
      <c r="C55" s="61">
        <f>2.48*10</f>
        <v>24.8</v>
      </c>
    </row>
    <row r="56" spans="1:3" ht="15.75" x14ac:dyDescent="0.25">
      <c r="B56" s="62"/>
      <c r="C56" s="62"/>
    </row>
    <row r="57" spans="1:3" ht="15" x14ac:dyDescent="0.25">
      <c r="A57" s="70" t="s">
        <v>46</v>
      </c>
      <c r="B57" s="70"/>
    </row>
    <row r="58" spans="1:3" x14ac:dyDescent="0.2">
      <c r="A58" s="71" t="s">
        <v>48</v>
      </c>
      <c r="B58" s="71"/>
    </row>
    <row r="59" spans="1:3" x14ac:dyDescent="0.2">
      <c r="A59" s="65"/>
      <c r="B59" s="65"/>
    </row>
    <row r="60" spans="1:3" x14ac:dyDescent="0.2">
      <c r="A60" s="72" t="s">
        <v>55</v>
      </c>
      <c r="B60" s="71"/>
    </row>
  </sheetData>
  <mergeCells count="22">
    <mergeCell ref="A7:B7"/>
    <mergeCell ref="A21:B21"/>
    <mergeCell ref="A22:B22"/>
    <mergeCell ref="A23:B23"/>
    <mergeCell ref="A1:C1"/>
    <mergeCell ref="A2:C2"/>
    <mergeCell ref="A4:C4"/>
    <mergeCell ref="A5:A6"/>
    <mergeCell ref="B5:B6"/>
    <mergeCell ref="C5:C6"/>
    <mergeCell ref="A24:B24"/>
    <mergeCell ref="A41:B41"/>
    <mergeCell ref="A57:B57"/>
    <mergeCell ref="A58:B58"/>
    <mergeCell ref="A60:B60"/>
    <mergeCell ref="A40:B40"/>
    <mergeCell ref="A39:B39"/>
    <mergeCell ref="A25:B25"/>
    <mergeCell ref="A26:B26"/>
    <mergeCell ref="A36:B36"/>
    <mergeCell ref="A37:B37"/>
    <mergeCell ref="A38:B38"/>
  </mergeCells>
  <printOptions horizontalCentered="1" verticalCentered="1"/>
  <pageMargins left="0.98425196850393704" right="0.39370078740157483" top="0.98425196850393704" bottom="0.59055118110236227" header="0.11811023622047245" footer="0.11811023622047245"/>
  <pageSetup paperSize="9" scale="65" fitToWidth="0" orientation="portrait" r:id="rId1"/>
  <headerFooter differentFirst="1"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Baseini</vt:lpstr>
      <vt:lpstr>Baseini!Drukas_apgabals</vt:lpstr>
      <vt:lpstr>Baseini!Drukāt_virsrakstus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Vineta Pēce</dc:creator>
  <cp:lastModifiedBy>Agnese Saukuma</cp:lastModifiedBy>
  <cp:lastPrinted>2016-12-19T06:33:37Z</cp:lastPrinted>
  <dcterms:created xsi:type="dcterms:W3CDTF">2015-08-25T07:21:12Z</dcterms:created>
  <dcterms:modified xsi:type="dcterms:W3CDTF">2016-12-19T06:34:06Z</dcterms:modified>
</cp:coreProperties>
</file>